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/>
  <mc:AlternateContent xmlns:mc="http://schemas.openxmlformats.org/markup-compatibility/2006">
    <mc:Choice Requires="x15">
      <x15ac:absPath xmlns:x15ac="http://schemas.microsoft.com/office/spreadsheetml/2010/11/ac" url="C:\Users\Nursultan\Desktop\прайс\18-20-24-26 DL\"/>
    </mc:Choice>
  </mc:AlternateContent>
  <xr:revisionPtr revIDLastSave="0" documentId="13_ncr:1_{313F0118-C840-4DDB-A5E1-7E8AAD90A6BB}" xr6:coauthVersionLast="43" xr6:coauthVersionMax="47" xr10:uidLastSave="{00000000-0000-0000-0000-000000000000}"/>
  <bookViews>
    <workbookView xWindow="-120" yWindow="-120" windowWidth="20730" windowHeight="11160" tabRatio="871" firstSheet="4" activeTab="4" xr2:uid="{00000000-000D-0000-FFFF-FFFF00000000}"/>
  </bookViews>
  <sheets>
    <sheet name="AGB 10-13-18DY 20-24DY(NEW)" sheetId="1" r:id="rId1"/>
    <sheet name="AGB 18DL(BASED ON BODY DY)(NEW)" sheetId="2" r:id="rId2"/>
    <sheet name="GRAND-18FF(NEW)" sheetId="4" r:id="rId3"/>
    <sheet name="GRAND-22F(NEW)" sheetId="5" r:id="rId4"/>
    <sheet name="AGB 30DL(NEW)" sheetId="10" r:id="rId5"/>
    <sheet name="Лист1" sheetId="11" r:id="rId6"/>
  </sheets>
  <definedNames>
    <definedName name="_xlnm._FilterDatabase" localSheetId="0" hidden="1">'AGB 10-13-18DY 20-24DY(NEW)'!$A$2:$I$92</definedName>
    <definedName name="_xlnm._FilterDatabase" localSheetId="1" hidden="1">'AGB 18DL(BASED ON BODY DY)(NEW)'!$A$2:$I$92</definedName>
    <definedName name="_xlnm._FilterDatabase" localSheetId="4" hidden="1">'AGB 30DL(NEW)'!$A$2:$J$93</definedName>
    <definedName name="_xlnm._FilterDatabase" localSheetId="2" hidden="1">'GRAND-18FF(NEW)'!$A$2:$I$93</definedName>
    <definedName name="_xlnm._FilterDatabase" localSheetId="3" hidden="1">'GRAND-22F(NEW)'!$A$2:$I$93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16" i="10" l="1"/>
  <c r="I16" i="10"/>
  <c r="L16" i="10" s="1"/>
  <c r="I48" i="10"/>
  <c r="I99" i="10" l="1"/>
  <c r="I96" i="10"/>
  <c r="I95" i="10"/>
  <c r="K90" i="10" l="1"/>
  <c r="I90" i="10"/>
  <c r="L90" i="10" s="1"/>
  <c r="K89" i="10"/>
  <c r="I89" i="10"/>
  <c r="L89" i="10" s="1"/>
  <c r="K88" i="10"/>
  <c r="I88" i="10"/>
  <c r="L88" i="10" s="1"/>
  <c r="K87" i="10"/>
  <c r="I87" i="10"/>
  <c r="L87" i="10" s="1"/>
  <c r="K86" i="10"/>
  <c r="I86" i="10"/>
  <c r="L86" i="10" s="1"/>
  <c r="K85" i="10"/>
  <c r="I85" i="10"/>
  <c r="L85" i="10" s="1"/>
  <c r="K84" i="10"/>
  <c r="I84" i="10"/>
  <c r="L84" i="10" s="1"/>
  <c r="K83" i="10"/>
  <c r="I83" i="10"/>
  <c r="L83" i="10" s="1"/>
  <c r="K82" i="10"/>
  <c r="I82" i="10"/>
  <c r="L82" i="10" s="1"/>
  <c r="K81" i="10"/>
  <c r="I81" i="10"/>
  <c r="L81" i="10" s="1"/>
  <c r="K80" i="10"/>
  <c r="I80" i="10"/>
  <c r="L80" i="10" s="1"/>
  <c r="K79" i="10"/>
  <c r="I79" i="10"/>
  <c r="L79" i="10" s="1"/>
  <c r="K78" i="10"/>
  <c r="I78" i="10"/>
  <c r="L78" i="10" s="1"/>
  <c r="N75" i="10"/>
  <c r="K75" i="10"/>
  <c r="I75" i="10"/>
  <c r="L75" i="10" s="1"/>
  <c r="K74" i="10"/>
  <c r="I74" i="10"/>
  <c r="L74" i="10" s="1"/>
  <c r="K73" i="10"/>
  <c r="I73" i="10"/>
  <c r="L73" i="10" s="1"/>
  <c r="K72" i="10"/>
  <c r="I72" i="10"/>
  <c r="L72" i="10" s="1"/>
  <c r="K71" i="10"/>
  <c r="I71" i="10"/>
  <c r="L71" i="10" s="1"/>
  <c r="K70" i="10"/>
  <c r="I70" i="10"/>
  <c r="L70" i="10" s="1"/>
  <c r="K69" i="10"/>
  <c r="I69" i="10"/>
  <c r="L69" i="10" s="1"/>
  <c r="K68" i="10"/>
  <c r="I68" i="10"/>
  <c r="L68" i="10" s="1"/>
  <c r="K63" i="10"/>
  <c r="I63" i="10"/>
  <c r="L63" i="10" s="1"/>
  <c r="K62" i="10"/>
  <c r="I62" i="10"/>
  <c r="L62" i="10" s="1"/>
  <c r="K60" i="10"/>
  <c r="I60" i="10"/>
  <c r="L60" i="10" s="1"/>
  <c r="K59" i="10"/>
  <c r="I59" i="10"/>
  <c r="L59" i="10" s="1"/>
  <c r="K58" i="10"/>
  <c r="I58" i="10"/>
  <c r="L58" i="10" s="1"/>
  <c r="K57" i="10"/>
  <c r="I57" i="10"/>
  <c r="L57" i="10" s="1"/>
  <c r="K56" i="10"/>
  <c r="I56" i="10"/>
  <c r="L56" i="10" s="1"/>
  <c r="K55" i="10"/>
  <c r="I55" i="10"/>
  <c r="L55" i="10" s="1"/>
  <c r="I54" i="10"/>
  <c r="L54" i="10" s="1"/>
  <c r="K53" i="10"/>
  <c r="I53" i="10"/>
  <c r="L53" i="10" s="1"/>
  <c r="K52" i="10"/>
  <c r="I52" i="10"/>
  <c r="L52" i="10" s="1"/>
  <c r="K51" i="10"/>
  <c r="I51" i="10"/>
  <c r="L51" i="10" s="1"/>
  <c r="K50" i="10"/>
  <c r="I50" i="10"/>
  <c r="L50" i="10" s="1"/>
  <c r="K49" i="10"/>
  <c r="I49" i="10"/>
  <c r="L49" i="10" s="1"/>
  <c r="K48" i="10"/>
  <c r="L48" i="10"/>
  <c r="K47" i="10"/>
  <c r="I47" i="10"/>
  <c r="L47" i="10" s="1"/>
  <c r="K46" i="10"/>
  <c r="I46" i="10"/>
  <c r="L46" i="10" s="1"/>
  <c r="K45" i="10"/>
  <c r="I45" i="10"/>
  <c r="L45" i="10" s="1"/>
  <c r="K44" i="10"/>
  <c r="I44" i="10"/>
  <c r="L44" i="10" s="1"/>
  <c r="K43" i="10"/>
  <c r="I43" i="10"/>
  <c r="L43" i="10" s="1"/>
  <c r="N42" i="10"/>
  <c r="K42" i="10"/>
  <c r="I42" i="10"/>
  <c r="L42" i="10" s="1"/>
  <c r="K41" i="10"/>
  <c r="I41" i="10"/>
  <c r="L41" i="10" s="1"/>
  <c r="K39" i="10"/>
  <c r="I39" i="10"/>
  <c r="L39" i="10" s="1"/>
  <c r="K38" i="10"/>
  <c r="I38" i="10"/>
  <c r="L38" i="10" s="1"/>
  <c r="K37" i="10"/>
  <c r="I37" i="10"/>
  <c r="L37" i="10" s="1"/>
  <c r="K36" i="10"/>
  <c r="I36" i="10"/>
  <c r="L36" i="10" s="1"/>
  <c r="K35" i="10"/>
  <c r="I35" i="10"/>
  <c r="L35" i="10" s="1"/>
  <c r="K34" i="10"/>
  <c r="I34" i="10"/>
  <c r="L34" i="10" s="1"/>
  <c r="K33" i="10"/>
  <c r="I33" i="10"/>
  <c r="L33" i="10" s="1"/>
  <c r="K32" i="10"/>
  <c r="I32" i="10"/>
  <c r="L32" i="10" s="1"/>
  <c r="K31" i="10"/>
  <c r="I31" i="10"/>
  <c r="L31" i="10" s="1"/>
  <c r="K30" i="10"/>
  <c r="I30" i="10"/>
  <c r="L30" i="10" s="1"/>
  <c r="K29" i="10"/>
  <c r="I29" i="10"/>
  <c r="L29" i="10" s="1"/>
  <c r="K28" i="10"/>
  <c r="I28" i="10"/>
  <c r="L28" i="10" s="1"/>
  <c r="K27" i="10"/>
  <c r="I27" i="10"/>
  <c r="L27" i="10" s="1"/>
  <c r="K26" i="10"/>
  <c r="I26" i="10"/>
  <c r="L26" i="10" s="1"/>
  <c r="K25" i="10"/>
  <c r="I25" i="10"/>
  <c r="L25" i="10" s="1"/>
  <c r="K22" i="10"/>
  <c r="I22" i="10"/>
  <c r="L22" i="10" s="1"/>
  <c r="K20" i="10"/>
  <c r="I20" i="10"/>
  <c r="L20" i="10" s="1"/>
  <c r="K19" i="10"/>
  <c r="I19" i="10"/>
  <c r="L19" i="10" s="1"/>
  <c r="K18" i="10"/>
  <c r="I18" i="10"/>
  <c r="L18" i="10" s="1"/>
  <c r="K15" i="10"/>
  <c r="I15" i="10"/>
  <c r="L15" i="10" s="1"/>
  <c r="K14" i="10"/>
  <c r="I14" i="10"/>
  <c r="L14" i="10" s="1"/>
  <c r="K13" i="10"/>
  <c r="I13" i="10"/>
  <c r="L13" i="10" s="1"/>
  <c r="K12" i="10"/>
  <c r="I12" i="10"/>
  <c r="L12" i="10" s="1"/>
  <c r="K11" i="10"/>
  <c r="I11" i="10"/>
  <c r="L11" i="10" s="1"/>
  <c r="K9" i="10"/>
  <c r="I9" i="10"/>
  <c r="L9" i="10" s="1"/>
  <c r="K8" i="10"/>
  <c r="I8" i="10"/>
  <c r="L8" i="10" s="1"/>
  <c r="K7" i="10"/>
  <c r="I7" i="10"/>
  <c r="L7" i="10" s="1"/>
  <c r="K6" i="10"/>
  <c r="I6" i="10"/>
  <c r="L6" i="10" s="1"/>
  <c r="K5" i="10"/>
  <c r="I5" i="10"/>
  <c r="L5" i="10" s="1"/>
  <c r="I4" i="10"/>
  <c r="K3" i="10"/>
  <c r="I3" i="10"/>
  <c r="L3" i="10" s="1"/>
  <c r="J90" i="5"/>
  <c r="H90" i="5"/>
  <c r="K90" i="5" s="1"/>
  <c r="J89" i="5"/>
  <c r="H89" i="5"/>
  <c r="K89" i="5" s="1"/>
  <c r="J88" i="5"/>
  <c r="H88" i="5"/>
  <c r="K88" i="5" s="1"/>
  <c r="J87" i="5"/>
  <c r="H87" i="5"/>
  <c r="K87" i="5" s="1"/>
  <c r="J86" i="5"/>
  <c r="H86" i="5"/>
  <c r="K86" i="5" s="1"/>
  <c r="J85" i="5"/>
  <c r="H85" i="5"/>
  <c r="K85" i="5" s="1"/>
  <c r="J84" i="5"/>
  <c r="H84" i="5"/>
  <c r="K84" i="5" s="1"/>
  <c r="J83" i="5"/>
  <c r="H83" i="5"/>
  <c r="K83" i="5" s="1"/>
  <c r="J82" i="5"/>
  <c r="H82" i="5"/>
  <c r="K82" i="5" s="1"/>
  <c r="J81" i="5"/>
  <c r="H81" i="5"/>
  <c r="K81" i="5" s="1"/>
  <c r="K80" i="5"/>
  <c r="J80" i="5"/>
  <c r="H80" i="5"/>
  <c r="J79" i="5"/>
  <c r="H79" i="5"/>
  <c r="K79" i="5" s="1"/>
  <c r="J78" i="5"/>
  <c r="H78" i="5"/>
  <c r="K78" i="5" s="1"/>
  <c r="J77" i="5"/>
  <c r="H77" i="5"/>
  <c r="K77" i="5" s="1"/>
  <c r="M76" i="5"/>
  <c r="J76" i="5"/>
  <c r="H76" i="5"/>
  <c r="K76" i="5" s="1"/>
  <c r="K75" i="5"/>
  <c r="J75" i="5"/>
  <c r="H75" i="5"/>
  <c r="J74" i="5"/>
  <c r="H74" i="5"/>
  <c r="K74" i="5" s="1"/>
  <c r="J73" i="5"/>
  <c r="H73" i="5"/>
  <c r="K73" i="5" s="1"/>
  <c r="J72" i="5"/>
  <c r="H72" i="5"/>
  <c r="K72" i="5" s="1"/>
  <c r="J71" i="5"/>
  <c r="H71" i="5"/>
  <c r="K71" i="5" s="1"/>
  <c r="K70" i="5"/>
  <c r="J70" i="5"/>
  <c r="H70" i="5"/>
  <c r="J69" i="5"/>
  <c r="H69" i="5"/>
  <c r="K69" i="5" s="1"/>
  <c r="J64" i="5"/>
  <c r="H64" i="5"/>
  <c r="K64" i="5" s="1"/>
  <c r="J63" i="5"/>
  <c r="H63" i="5"/>
  <c r="K63" i="5" s="1"/>
  <c r="J61" i="5"/>
  <c r="H61" i="5"/>
  <c r="K61" i="5" s="1"/>
  <c r="J60" i="5"/>
  <c r="H60" i="5"/>
  <c r="K60" i="5" s="1"/>
  <c r="J59" i="5"/>
  <c r="H59" i="5"/>
  <c r="K59" i="5" s="1"/>
  <c r="J58" i="5"/>
  <c r="H58" i="5"/>
  <c r="K58" i="5" s="1"/>
  <c r="J57" i="5"/>
  <c r="H57" i="5"/>
  <c r="K57" i="5" s="1"/>
  <c r="J56" i="5"/>
  <c r="H56" i="5"/>
  <c r="K56" i="5" s="1"/>
  <c r="J55" i="5"/>
  <c r="H55" i="5"/>
  <c r="K55" i="5" s="1"/>
  <c r="K54" i="5"/>
  <c r="J54" i="5"/>
  <c r="H54" i="5"/>
  <c r="J53" i="5"/>
  <c r="H53" i="5"/>
  <c r="K53" i="5" s="1"/>
  <c r="J52" i="5"/>
  <c r="H52" i="5"/>
  <c r="K52" i="5" s="1"/>
  <c r="J51" i="5"/>
  <c r="H51" i="5"/>
  <c r="K51" i="5" s="1"/>
  <c r="J50" i="5"/>
  <c r="H50" i="5"/>
  <c r="K50" i="5" s="1"/>
  <c r="K49" i="5"/>
  <c r="J49" i="5"/>
  <c r="H49" i="5"/>
  <c r="J48" i="5"/>
  <c r="H48" i="5"/>
  <c r="K48" i="5" s="1"/>
  <c r="J47" i="5"/>
  <c r="H47" i="5"/>
  <c r="K47" i="5" s="1"/>
  <c r="J46" i="5"/>
  <c r="H46" i="5"/>
  <c r="K46" i="5" s="1"/>
  <c r="J45" i="5"/>
  <c r="F45" i="5"/>
  <c r="H45" i="5" s="1"/>
  <c r="K45" i="5" s="1"/>
  <c r="K44" i="5"/>
  <c r="J44" i="5"/>
  <c r="H44" i="5"/>
  <c r="J43" i="5"/>
  <c r="H43" i="5"/>
  <c r="K43" i="5" s="1"/>
  <c r="M42" i="5"/>
  <c r="J42" i="5"/>
  <c r="H42" i="5"/>
  <c r="K42" i="5" s="1"/>
  <c r="J41" i="5"/>
  <c r="H41" i="5"/>
  <c r="K41" i="5" s="1"/>
  <c r="J40" i="5"/>
  <c r="H40" i="5"/>
  <c r="K40" i="5" s="1"/>
  <c r="K39" i="5"/>
  <c r="J39" i="5"/>
  <c r="H39" i="5"/>
  <c r="J38" i="5"/>
  <c r="H38" i="5"/>
  <c r="K38" i="5" s="1"/>
  <c r="J37" i="5"/>
  <c r="H37" i="5"/>
  <c r="K37" i="5" s="1"/>
  <c r="J36" i="5"/>
  <c r="H36" i="5"/>
  <c r="K36" i="5" s="1"/>
  <c r="J35" i="5"/>
  <c r="H35" i="5"/>
  <c r="K35" i="5" s="1"/>
  <c r="J34" i="5"/>
  <c r="H34" i="5"/>
  <c r="K34" i="5" s="1"/>
  <c r="J33" i="5"/>
  <c r="H33" i="5"/>
  <c r="K33" i="5" s="1"/>
  <c r="J32" i="5"/>
  <c r="H32" i="5"/>
  <c r="K32" i="5" s="1"/>
  <c r="J31" i="5"/>
  <c r="H31" i="5"/>
  <c r="K31" i="5" s="1"/>
  <c r="M30" i="5"/>
  <c r="J30" i="5"/>
  <c r="H30" i="5"/>
  <c r="K30" i="5" s="1"/>
  <c r="J29" i="5"/>
  <c r="H29" i="5"/>
  <c r="K29" i="5" s="1"/>
  <c r="J28" i="5"/>
  <c r="H28" i="5"/>
  <c r="K28" i="5" s="1"/>
  <c r="J27" i="5"/>
  <c r="H27" i="5"/>
  <c r="K27" i="5" s="1"/>
  <c r="J26" i="5"/>
  <c r="H26" i="5"/>
  <c r="K26" i="5" s="1"/>
  <c r="J25" i="5"/>
  <c r="H25" i="5"/>
  <c r="K25" i="5" s="1"/>
  <c r="J24" i="5"/>
  <c r="H24" i="5"/>
  <c r="K24" i="5" s="1"/>
  <c r="K23" i="5"/>
  <c r="J23" i="5"/>
  <c r="H23" i="5"/>
  <c r="J22" i="5"/>
  <c r="H22" i="5"/>
  <c r="K22" i="5" s="1"/>
  <c r="J21" i="5"/>
  <c r="H21" i="5"/>
  <c r="K21" i="5" s="1"/>
  <c r="J20" i="5"/>
  <c r="H20" i="5"/>
  <c r="K20" i="5" s="1"/>
  <c r="J19" i="5"/>
  <c r="H19" i="5"/>
  <c r="K19" i="5" s="1"/>
  <c r="K18" i="5"/>
  <c r="J18" i="5"/>
  <c r="H18" i="5"/>
  <c r="J17" i="5"/>
  <c r="H17" i="5"/>
  <c r="K17" i="5" s="1"/>
  <c r="J16" i="5"/>
  <c r="H16" i="5"/>
  <c r="K16" i="5" s="1"/>
  <c r="J15" i="5"/>
  <c r="H15" i="5"/>
  <c r="K15" i="5" s="1"/>
  <c r="J14" i="5"/>
  <c r="H14" i="5"/>
  <c r="K14" i="5" s="1"/>
  <c r="J13" i="5"/>
  <c r="H13" i="5"/>
  <c r="K13" i="5" s="1"/>
  <c r="J12" i="5"/>
  <c r="H12" i="5"/>
  <c r="K12" i="5" s="1"/>
  <c r="J11" i="5"/>
  <c r="H11" i="5"/>
  <c r="K11" i="5" s="1"/>
  <c r="J10" i="5"/>
  <c r="H10" i="5"/>
  <c r="K10" i="5" s="1"/>
  <c r="J9" i="5"/>
  <c r="H9" i="5"/>
  <c r="K9" i="5" s="1"/>
  <c r="J8" i="5"/>
  <c r="H8" i="5"/>
  <c r="K8" i="5" s="1"/>
  <c r="K7" i="5"/>
  <c r="J7" i="5"/>
  <c r="H7" i="5"/>
  <c r="J6" i="5"/>
  <c r="H6" i="5"/>
  <c r="K6" i="5" s="1"/>
  <c r="J5" i="5"/>
  <c r="H5" i="5"/>
  <c r="K3" i="5"/>
  <c r="J3" i="5"/>
  <c r="J90" i="4"/>
  <c r="H90" i="4"/>
  <c r="K90" i="4" s="1"/>
  <c r="K89" i="4"/>
  <c r="J89" i="4"/>
  <c r="H89" i="4"/>
  <c r="J88" i="4"/>
  <c r="H88" i="4"/>
  <c r="K88" i="4" s="1"/>
  <c r="J87" i="4"/>
  <c r="H87" i="4"/>
  <c r="K87" i="4" s="1"/>
  <c r="J86" i="4"/>
  <c r="H86" i="4"/>
  <c r="K86" i="4" s="1"/>
  <c r="K85" i="4"/>
  <c r="J85" i="4"/>
  <c r="H85" i="4"/>
  <c r="K84" i="4"/>
  <c r="J84" i="4"/>
  <c r="H84" i="4"/>
  <c r="J83" i="4"/>
  <c r="H83" i="4"/>
  <c r="K83" i="4" s="1"/>
  <c r="J82" i="4"/>
  <c r="H82" i="4"/>
  <c r="K82" i="4" s="1"/>
  <c r="J81" i="4"/>
  <c r="H81" i="4"/>
  <c r="K81" i="4" s="1"/>
  <c r="J80" i="4"/>
  <c r="H80" i="4"/>
  <c r="K80" i="4" s="1"/>
  <c r="J79" i="4"/>
  <c r="H79" i="4"/>
  <c r="K79" i="4" s="1"/>
  <c r="J78" i="4"/>
  <c r="H78" i="4"/>
  <c r="K78" i="4" s="1"/>
  <c r="K77" i="4"/>
  <c r="J77" i="4"/>
  <c r="H77" i="4"/>
  <c r="M76" i="4"/>
  <c r="K76" i="4"/>
  <c r="J76" i="4"/>
  <c r="H76" i="4"/>
  <c r="J75" i="4"/>
  <c r="H75" i="4"/>
  <c r="K75" i="4" s="1"/>
  <c r="J74" i="4"/>
  <c r="H74" i="4"/>
  <c r="K74" i="4" s="1"/>
  <c r="J73" i="4"/>
  <c r="H73" i="4"/>
  <c r="K73" i="4" s="1"/>
  <c r="K72" i="4"/>
  <c r="J72" i="4"/>
  <c r="H72" i="4"/>
  <c r="K71" i="4"/>
  <c r="J71" i="4"/>
  <c r="H71" i="4"/>
  <c r="J70" i="4"/>
  <c r="H70" i="4"/>
  <c r="K70" i="4" s="1"/>
  <c r="J69" i="4"/>
  <c r="H69" i="4"/>
  <c r="K69" i="4" s="1"/>
  <c r="J64" i="4"/>
  <c r="H64" i="4"/>
  <c r="K64" i="4" s="1"/>
  <c r="J63" i="4"/>
  <c r="H63" i="4"/>
  <c r="K63" i="4" s="1"/>
  <c r="J61" i="4"/>
  <c r="H61" i="4"/>
  <c r="K61" i="4" s="1"/>
  <c r="J60" i="4"/>
  <c r="H60" i="4"/>
  <c r="K60" i="4" s="1"/>
  <c r="K59" i="4"/>
  <c r="J59" i="4"/>
  <c r="H59" i="4"/>
  <c r="K58" i="4"/>
  <c r="J58" i="4"/>
  <c r="H58" i="4"/>
  <c r="J57" i="4"/>
  <c r="H57" i="4"/>
  <c r="K57" i="4" s="1"/>
  <c r="J56" i="4"/>
  <c r="H56" i="4"/>
  <c r="K56" i="4" s="1"/>
  <c r="J55" i="4"/>
  <c r="H55" i="4"/>
  <c r="K55" i="4" s="1"/>
  <c r="J54" i="4"/>
  <c r="H54" i="4"/>
  <c r="K54" i="4" s="1"/>
  <c r="J53" i="4"/>
  <c r="H53" i="4"/>
  <c r="K53" i="4" s="1"/>
  <c r="J52" i="4"/>
  <c r="H52" i="4"/>
  <c r="K52" i="4" s="1"/>
  <c r="K51" i="4"/>
  <c r="J51" i="4"/>
  <c r="H51" i="4"/>
  <c r="K50" i="4"/>
  <c r="J50" i="4"/>
  <c r="H50" i="4"/>
  <c r="J49" i="4"/>
  <c r="H49" i="4"/>
  <c r="K49" i="4" s="1"/>
  <c r="J48" i="4"/>
  <c r="H48" i="4"/>
  <c r="K48" i="4" s="1"/>
  <c r="J47" i="4"/>
  <c r="H47" i="4"/>
  <c r="K47" i="4" s="1"/>
  <c r="J46" i="4"/>
  <c r="H46" i="4"/>
  <c r="K46" i="4" s="1"/>
  <c r="J45" i="4"/>
  <c r="H45" i="4"/>
  <c r="K45" i="4" s="1"/>
  <c r="J44" i="4"/>
  <c r="H44" i="4"/>
  <c r="K44" i="4" s="1"/>
  <c r="K43" i="4"/>
  <c r="J43" i="4"/>
  <c r="H43" i="4"/>
  <c r="M42" i="4"/>
  <c r="K42" i="4"/>
  <c r="J42" i="4"/>
  <c r="H42" i="4"/>
  <c r="K41" i="4"/>
  <c r="J41" i="4"/>
  <c r="H41" i="4"/>
  <c r="J40" i="4"/>
  <c r="H40" i="4"/>
  <c r="K40" i="4" s="1"/>
  <c r="J39" i="4"/>
  <c r="H39" i="4"/>
  <c r="K39" i="4" s="1"/>
  <c r="J38" i="4"/>
  <c r="H38" i="4"/>
  <c r="K38" i="4" s="1"/>
  <c r="J37" i="4"/>
  <c r="H37" i="4"/>
  <c r="K37" i="4" s="1"/>
  <c r="J36" i="4"/>
  <c r="H36" i="4"/>
  <c r="K36" i="4" s="1"/>
  <c r="J35" i="4"/>
  <c r="H35" i="4"/>
  <c r="K35" i="4" s="1"/>
  <c r="K34" i="4"/>
  <c r="J34" i="4"/>
  <c r="H34" i="4"/>
  <c r="K33" i="4"/>
  <c r="J33" i="4"/>
  <c r="H33" i="4"/>
  <c r="J32" i="4"/>
  <c r="H32" i="4"/>
  <c r="K32" i="4" s="1"/>
  <c r="J31" i="4"/>
  <c r="H31" i="4"/>
  <c r="K31" i="4" s="1"/>
  <c r="M30" i="4"/>
  <c r="J30" i="4"/>
  <c r="H30" i="4"/>
  <c r="K30" i="4" s="1"/>
  <c r="J29" i="4"/>
  <c r="H29" i="4"/>
  <c r="K29" i="4" s="1"/>
  <c r="K28" i="4"/>
  <c r="J28" i="4"/>
  <c r="H28" i="4"/>
  <c r="J27" i="4"/>
  <c r="H27" i="4"/>
  <c r="K27" i="4" s="1"/>
  <c r="J26" i="4"/>
  <c r="H26" i="4"/>
  <c r="K26" i="4" s="1"/>
  <c r="K25" i="4"/>
  <c r="J25" i="4"/>
  <c r="H25" i="4"/>
  <c r="J24" i="4"/>
  <c r="H24" i="4"/>
  <c r="K24" i="4" s="1"/>
  <c r="J23" i="4"/>
  <c r="H23" i="4"/>
  <c r="K23" i="4" s="1"/>
  <c r="J22" i="4"/>
  <c r="H22" i="4"/>
  <c r="K22" i="4" s="1"/>
  <c r="J21" i="4"/>
  <c r="H21" i="4"/>
  <c r="K21" i="4" s="1"/>
  <c r="K20" i="4"/>
  <c r="J20" i="4"/>
  <c r="H20" i="4"/>
  <c r="J19" i="4"/>
  <c r="H19" i="4"/>
  <c r="K19" i="4" s="1"/>
  <c r="J18" i="4"/>
  <c r="H18" i="4"/>
  <c r="K18" i="4" s="1"/>
  <c r="K17" i="4"/>
  <c r="J17" i="4"/>
  <c r="H17" i="4"/>
  <c r="J16" i="4"/>
  <c r="H16" i="4"/>
  <c r="K16" i="4" s="1"/>
  <c r="J15" i="4"/>
  <c r="H15" i="4"/>
  <c r="K15" i="4" s="1"/>
  <c r="J14" i="4"/>
  <c r="H14" i="4"/>
  <c r="K14" i="4" s="1"/>
  <c r="J13" i="4"/>
  <c r="H13" i="4"/>
  <c r="K13" i="4" s="1"/>
  <c r="K12" i="4"/>
  <c r="J12" i="4"/>
  <c r="H12" i="4"/>
  <c r="J11" i="4"/>
  <c r="H11" i="4"/>
  <c r="K11" i="4" s="1"/>
  <c r="J10" i="4"/>
  <c r="H10" i="4"/>
  <c r="K10" i="4" s="1"/>
  <c r="K9" i="4"/>
  <c r="J9" i="4"/>
  <c r="H9" i="4"/>
  <c r="J8" i="4"/>
  <c r="H8" i="4"/>
  <c r="K8" i="4" s="1"/>
  <c r="J7" i="4"/>
  <c r="H7" i="4"/>
  <c r="K7" i="4" s="1"/>
  <c r="J6" i="4"/>
  <c r="H6" i="4"/>
  <c r="K6" i="4" s="1"/>
  <c r="J5" i="4"/>
  <c r="H5" i="4"/>
  <c r="K3" i="4"/>
  <c r="J3" i="4"/>
  <c r="J89" i="2"/>
  <c r="H89" i="2"/>
  <c r="K89" i="2" s="1"/>
  <c r="J88" i="2"/>
  <c r="H88" i="2"/>
  <c r="K88" i="2" s="1"/>
  <c r="J87" i="2"/>
  <c r="H87" i="2"/>
  <c r="K87" i="2" s="1"/>
  <c r="J86" i="2"/>
  <c r="H86" i="2"/>
  <c r="K86" i="2" s="1"/>
  <c r="K85" i="2"/>
  <c r="J85" i="2"/>
  <c r="H85" i="2"/>
  <c r="J84" i="2"/>
  <c r="H84" i="2"/>
  <c r="K84" i="2" s="1"/>
  <c r="J83" i="2"/>
  <c r="H83" i="2"/>
  <c r="K83" i="2" s="1"/>
  <c r="J82" i="2"/>
  <c r="H82" i="2"/>
  <c r="K82" i="2" s="1"/>
  <c r="J81" i="2"/>
  <c r="H81" i="2"/>
  <c r="K81" i="2" s="1"/>
  <c r="J80" i="2"/>
  <c r="H80" i="2"/>
  <c r="K80" i="2" s="1"/>
  <c r="J79" i="2"/>
  <c r="H79" i="2"/>
  <c r="K79" i="2" s="1"/>
  <c r="K78" i="2"/>
  <c r="J78" i="2"/>
  <c r="H78" i="2"/>
  <c r="K77" i="2"/>
  <c r="J77" i="2"/>
  <c r="H77" i="2"/>
  <c r="M76" i="2"/>
  <c r="K76" i="2"/>
  <c r="J76" i="2"/>
  <c r="H76" i="2"/>
  <c r="J75" i="2"/>
  <c r="H75" i="2"/>
  <c r="K75" i="2" s="1"/>
  <c r="J74" i="2"/>
  <c r="H74" i="2"/>
  <c r="K74" i="2" s="1"/>
  <c r="J73" i="2"/>
  <c r="H73" i="2"/>
  <c r="K73" i="2" s="1"/>
  <c r="J72" i="2"/>
  <c r="H72" i="2"/>
  <c r="K72" i="2" s="1"/>
  <c r="J71" i="2"/>
  <c r="H71" i="2"/>
  <c r="K71" i="2" s="1"/>
  <c r="J70" i="2"/>
  <c r="H70" i="2"/>
  <c r="K70" i="2" s="1"/>
  <c r="J69" i="2"/>
  <c r="H69" i="2"/>
  <c r="K69" i="2" s="1"/>
  <c r="J64" i="2"/>
  <c r="H64" i="2"/>
  <c r="K64" i="2" s="1"/>
  <c r="J63" i="2"/>
  <c r="H63" i="2"/>
  <c r="K63" i="2" s="1"/>
  <c r="J61" i="2"/>
  <c r="H61" i="2"/>
  <c r="K61" i="2" s="1"/>
  <c r="J60" i="2"/>
  <c r="H60" i="2"/>
  <c r="K60" i="2" s="1"/>
  <c r="K59" i="2"/>
  <c r="J59" i="2"/>
  <c r="H59" i="2"/>
  <c r="J58" i="2"/>
  <c r="H58" i="2"/>
  <c r="K58" i="2" s="1"/>
  <c r="J57" i="2"/>
  <c r="H57" i="2"/>
  <c r="K57" i="2" s="1"/>
  <c r="K56" i="2"/>
  <c r="J56" i="2"/>
  <c r="H56" i="2"/>
  <c r="J55" i="2"/>
  <c r="H55" i="2"/>
  <c r="K55" i="2" s="1"/>
  <c r="J54" i="2"/>
  <c r="H54" i="2"/>
  <c r="K54" i="2" s="1"/>
  <c r="J53" i="2"/>
  <c r="H53" i="2"/>
  <c r="K53" i="2" s="1"/>
  <c r="J52" i="2"/>
  <c r="H52" i="2"/>
  <c r="K52" i="2" s="1"/>
  <c r="K51" i="2"/>
  <c r="J51" i="2"/>
  <c r="H51" i="2"/>
  <c r="J50" i="2"/>
  <c r="H50" i="2"/>
  <c r="K50" i="2" s="1"/>
  <c r="J49" i="2"/>
  <c r="H49" i="2"/>
  <c r="K49" i="2" s="1"/>
  <c r="K48" i="2"/>
  <c r="J48" i="2"/>
  <c r="H48" i="2"/>
  <c r="J47" i="2"/>
  <c r="H47" i="2"/>
  <c r="K47" i="2" s="1"/>
  <c r="J46" i="2"/>
  <c r="H46" i="2"/>
  <c r="K46" i="2" s="1"/>
  <c r="J45" i="2"/>
  <c r="H45" i="2"/>
  <c r="K45" i="2" s="1"/>
  <c r="J44" i="2"/>
  <c r="H44" i="2"/>
  <c r="K44" i="2" s="1"/>
  <c r="K43" i="2"/>
  <c r="J43" i="2"/>
  <c r="H43" i="2"/>
  <c r="M42" i="2"/>
  <c r="K42" i="2"/>
  <c r="J42" i="2"/>
  <c r="H42" i="2"/>
  <c r="J41" i="2"/>
  <c r="H41" i="2"/>
  <c r="K41" i="2" s="1"/>
  <c r="J40" i="2"/>
  <c r="H40" i="2"/>
  <c r="K40" i="2" s="1"/>
  <c r="K39" i="2"/>
  <c r="J39" i="2"/>
  <c r="H39" i="2"/>
  <c r="J38" i="2"/>
  <c r="H38" i="2"/>
  <c r="K38" i="2" s="1"/>
  <c r="J37" i="2"/>
  <c r="H37" i="2"/>
  <c r="K37" i="2" s="1"/>
  <c r="J36" i="2"/>
  <c r="H36" i="2"/>
  <c r="K36" i="2" s="1"/>
  <c r="J35" i="2"/>
  <c r="H35" i="2"/>
  <c r="K35" i="2" s="1"/>
  <c r="K34" i="2"/>
  <c r="J34" i="2"/>
  <c r="H34" i="2"/>
  <c r="J33" i="2"/>
  <c r="H33" i="2"/>
  <c r="K33" i="2" s="1"/>
  <c r="J32" i="2"/>
  <c r="H32" i="2"/>
  <c r="K32" i="2" s="1"/>
  <c r="J31" i="2"/>
  <c r="H31" i="2"/>
  <c r="K31" i="2" s="1"/>
  <c r="M30" i="2"/>
  <c r="J30" i="2"/>
  <c r="H30" i="2"/>
  <c r="K30" i="2" s="1"/>
  <c r="K29" i="2"/>
  <c r="J29" i="2"/>
  <c r="H29" i="2"/>
  <c r="J28" i="2"/>
  <c r="H28" i="2"/>
  <c r="K28" i="2" s="1"/>
  <c r="J27" i="2"/>
  <c r="H27" i="2"/>
  <c r="K27" i="2" s="1"/>
  <c r="K26" i="2"/>
  <c r="J26" i="2"/>
  <c r="H26" i="2"/>
  <c r="J25" i="2"/>
  <c r="H25" i="2"/>
  <c r="K25" i="2" s="1"/>
  <c r="J24" i="2"/>
  <c r="H24" i="2"/>
  <c r="K24" i="2" s="1"/>
  <c r="J23" i="2"/>
  <c r="H23" i="2"/>
  <c r="K23" i="2" s="1"/>
  <c r="J22" i="2"/>
  <c r="H22" i="2"/>
  <c r="K22" i="2" s="1"/>
  <c r="K21" i="2"/>
  <c r="J21" i="2"/>
  <c r="H21" i="2"/>
  <c r="J20" i="2"/>
  <c r="H20" i="2"/>
  <c r="K20" i="2" s="1"/>
  <c r="J19" i="2"/>
  <c r="H19" i="2"/>
  <c r="K19" i="2" s="1"/>
  <c r="K18" i="2"/>
  <c r="J18" i="2"/>
  <c r="H18" i="2"/>
  <c r="J17" i="2"/>
  <c r="H17" i="2"/>
  <c r="K17" i="2" s="1"/>
  <c r="J16" i="2"/>
  <c r="H16" i="2"/>
  <c r="K16" i="2" s="1"/>
  <c r="J15" i="2"/>
  <c r="H15" i="2"/>
  <c r="K15" i="2" s="1"/>
  <c r="J14" i="2"/>
  <c r="H14" i="2"/>
  <c r="K14" i="2" s="1"/>
  <c r="K13" i="2"/>
  <c r="J13" i="2"/>
  <c r="H13" i="2"/>
  <c r="J12" i="2"/>
  <c r="H12" i="2"/>
  <c r="K12" i="2" s="1"/>
  <c r="J11" i="2"/>
  <c r="H11" i="2"/>
  <c r="K11" i="2" s="1"/>
  <c r="K10" i="2"/>
  <c r="J10" i="2"/>
  <c r="H10" i="2"/>
  <c r="J9" i="2"/>
  <c r="H9" i="2"/>
  <c r="K9" i="2" s="1"/>
  <c r="J8" i="2"/>
  <c r="H8" i="2"/>
  <c r="K8" i="2" s="1"/>
  <c r="J7" i="2"/>
  <c r="H7" i="2"/>
  <c r="K7" i="2" s="1"/>
  <c r="J6" i="2"/>
  <c r="H6" i="2"/>
  <c r="K6" i="2" s="1"/>
  <c r="K5" i="2"/>
  <c r="J5" i="2"/>
  <c r="H5" i="2"/>
  <c r="K3" i="2"/>
  <c r="J3" i="2"/>
  <c r="J88" i="1"/>
  <c r="H88" i="1"/>
  <c r="K88" i="1" s="1"/>
  <c r="K87" i="1"/>
  <c r="J87" i="1"/>
  <c r="H87" i="1"/>
  <c r="J86" i="1"/>
  <c r="H86" i="1"/>
  <c r="K86" i="1" s="1"/>
  <c r="J85" i="1"/>
  <c r="H85" i="1"/>
  <c r="K85" i="1" s="1"/>
  <c r="K84" i="1"/>
  <c r="J84" i="1"/>
  <c r="H84" i="1"/>
  <c r="J83" i="1"/>
  <c r="H83" i="1"/>
  <c r="K83" i="1" s="1"/>
  <c r="J82" i="1"/>
  <c r="H82" i="1"/>
  <c r="K82" i="1" s="1"/>
  <c r="J81" i="1"/>
  <c r="H81" i="1"/>
  <c r="K81" i="1" s="1"/>
  <c r="J80" i="1"/>
  <c r="H80" i="1"/>
  <c r="K80" i="1" s="1"/>
  <c r="K79" i="1"/>
  <c r="J79" i="1"/>
  <c r="H79" i="1"/>
  <c r="J78" i="1"/>
  <c r="H78" i="1"/>
  <c r="K78" i="1" s="1"/>
  <c r="J77" i="1"/>
  <c r="H77" i="1"/>
  <c r="K77" i="1" s="1"/>
  <c r="K76" i="1"/>
  <c r="J76" i="1"/>
  <c r="H76" i="1"/>
  <c r="J75" i="1"/>
  <c r="H75" i="1"/>
  <c r="K75" i="1" s="1"/>
  <c r="M74" i="1"/>
  <c r="J74" i="1"/>
  <c r="H74" i="1"/>
  <c r="K74" i="1" s="1"/>
  <c r="J73" i="1"/>
  <c r="H73" i="1"/>
  <c r="K73" i="1" s="1"/>
  <c r="J72" i="1"/>
  <c r="H72" i="1"/>
  <c r="K72" i="1" s="1"/>
  <c r="J71" i="1"/>
  <c r="H71" i="1"/>
  <c r="K71" i="1" s="1"/>
  <c r="K70" i="1"/>
  <c r="J70" i="1"/>
  <c r="H70" i="1"/>
  <c r="J69" i="1"/>
  <c r="H69" i="1"/>
  <c r="K69" i="1" s="1"/>
  <c r="J68" i="1"/>
  <c r="H68" i="1"/>
  <c r="K68" i="1" s="1"/>
  <c r="K67" i="1"/>
  <c r="J67" i="1"/>
  <c r="H67" i="1"/>
  <c r="J66" i="1"/>
  <c r="H66" i="1"/>
  <c r="K66" i="1" s="1"/>
  <c r="J65" i="1"/>
  <c r="H65" i="1"/>
  <c r="K65" i="1" s="1"/>
  <c r="J64" i="1"/>
  <c r="H64" i="1"/>
  <c r="K64" i="1" s="1"/>
  <c r="J63" i="1"/>
  <c r="H63" i="1"/>
  <c r="K63" i="1" s="1"/>
  <c r="K62" i="1"/>
  <c r="J62" i="1"/>
  <c r="H62" i="1"/>
  <c r="J61" i="1"/>
  <c r="H61" i="1"/>
  <c r="K61" i="1" s="1"/>
  <c r="J60" i="1"/>
  <c r="H60" i="1"/>
  <c r="K60" i="1" s="1"/>
  <c r="K59" i="1"/>
  <c r="J59" i="1"/>
  <c r="H59" i="1"/>
  <c r="J58" i="1"/>
  <c r="H58" i="1"/>
  <c r="K58" i="1" s="1"/>
  <c r="J57" i="1"/>
  <c r="H57" i="1"/>
  <c r="K57" i="1" s="1"/>
  <c r="J56" i="1"/>
  <c r="H56" i="1"/>
  <c r="K56" i="1" s="1"/>
  <c r="J55" i="1"/>
  <c r="H55" i="1"/>
  <c r="K55" i="1" s="1"/>
  <c r="K54" i="1"/>
  <c r="J54" i="1"/>
  <c r="H54" i="1"/>
  <c r="J53" i="1"/>
  <c r="H53" i="1"/>
  <c r="K53" i="1" s="1"/>
  <c r="J52" i="1"/>
  <c r="H52" i="1"/>
  <c r="K52" i="1" s="1"/>
  <c r="K51" i="1"/>
  <c r="J51" i="1"/>
  <c r="H51" i="1"/>
  <c r="J50" i="1"/>
  <c r="H50" i="1"/>
  <c r="K50" i="1" s="1"/>
  <c r="J49" i="1"/>
  <c r="H49" i="1"/>
  <c r="K49" i="1" s="1"/>
  <c r="J48" i="1"/>
  <c r="H48" i="1"/>
  <c r="K48" i="1" s="1"/>
  <c r="J47" i="1"/>
  <c r="H47" i="1"/>
  <c r="K47" i="1" s="1"/>
  <c r="K46" i="1"/>
  <c r="J46" i="1"/>
  <c r="H46" i="1"/>
  <c r="J45" i="1"/>
  <c r="H45" i="1"/>
  <c r="K45" i="1" s="1"/>
  <c r="F45" i="1"/>
  <c r="J44" i="1"/>
  <c r="H44" i="1"/>
  <c r="K44" i="1" s="1"/>
  <c r="J43" i="1"/>
  <c r="H43" i="1"/>
  <c r="K43" i="1" s="1"/>
  <c r="J42" i="1"/>
  <c r="H42" i="1"/>
  <c r="K42" i="1" s="1"/>
  <c r="M41" i="1"/>
  <c r="J41" i="1"/>
  <c r="H41" i="1"/>
  <c r="K41" i="1" s="1"/>
  <c r="J40" i="1"/>
  <c r="H40" i="1"/>
  <c r="K40" i="1" s="1"/>
  <c r="J39" i="1"/>
  <c r="H39" i="1"/>
  <c r="K39" i="1" s="1"/>
  <c r="J38" i="1"/>
  <c r="H38" i="1"/>
  <c r="K38" i="1" s="1"/>
  <c r="K37" i="1"/>
  <c r="J37" i="1"/>
  <c r="H37" i="1"/>
  <c r="K36" i="1"/>
  <c r="J36" i="1"/>
  <c r="H36" i="1"/>
  <c r="J35" i="1"/>
  <c r="H35" i="1"/>
  <c r="K35" i="1" s="1"/>
  <c r="J34" i="1"/>
  <c r="H34" i="1"/>
  <c r="K34" i="1" s="1"/>
  <c r="J33" i="1"/>
  <c r="H33" i="1"/>
  <c r="K33" i="1" s="1"/>
  <c r="J32" i="1"/>
  <c r="H32" i="1"/>
  <c r="K32" i="1" s="1"/>
  <c r="J31" i="1"/>
  <c r="H31" i="1"/>
  <c r="K31" i="1" s="1"/>
  <c r="J30" i="1"/>
  <c r="H30" i="1"/>
  <c r="K30" i="1" s="1"/>
  <c r="M29" i="1"/>
  <c r="J29" i="1"/>
  <c r="H29" i="1"/>
  <c r="K29" i="1" s="1"/>
  <c r="K28" i="1"/>
  <c r="J28" i="1"/>
  <c r="H28" i="1"/>
  <c r="J27" i="1"/>
  <c r="H27" i="1"/>
  <c r="K27" i="1" s="1"/>
  <c r="J26" i="1"/>
  <c r="H26" i="1"/>
  <c r="K26" i="1" s="1"/>
  <c r="J25" i="1"/>
  <c r="H25" i="1"/>
  <c r="K25" i="1" s="1"/>
  <c r="J24" i="1"/>
  <c r="H24" i="1"/>
  <c r="K24" i="1" s="1"/>
  <c r="K23" i="1"/>
  <c r="J23" i="1"/>
  <c r="H23" i="1"/>
  <c r="J22" i="1"/>
  <c r="H22" i="1"/>
  <c r="K22" i="1" s="1"/>
  <c r="J21" i="1"/>
  <c r="H21" i="1"/>
  <c r="K21" i="1" s="1"/>
  <c r="K20" i="1"/>
  <c r="J20" i="1"/>
  <c r="H20" i="1"/>
  <c r="J19" i="1"/>
  <c r="H19" i="1"/>
  <c r="K19" i="1" s="1"/>
  <c r="J18" i="1"/>
  <c r="H18" i="1"/>
  <c r="K18" i="1" s="1"/>
  <c r="J17" i="1"/>
  <c r="H17" i="1"/>
  <c r="K17" i="1" s="1"/>
  <c r="J16" i="1"/>
  <c r="H16" i="1"/>
  <c r="K16" i="1" s="1"/>
  <c r="K15" i="1"/>
  <c r="J15" i="1"/>
  <c r="H15" i="1"/>
  <c r="J14" i="1"/>
  <c r="H14" i="1"/>
  <c r="K14" i="1" s="1"/>
  <c r="J13" i="1"/>
  <c r="H13" i="1"/>
  <c r="K13" i="1" s="1"/>
  <c r="K12" i="1"/>
  <c r="J12" i="1"/>
  <c r="H12" i="1"/>
  <c r="J11" i="1"/>
  <c r="H11" i="1"/>
  <c r="K11" i="1" s="1"/>
  <c r="J10" i="1"/>
  <c r="H10" i="1"/>
  <c r="K10" i="1" s="1"/>
  <c r="J9" i="1"/>
  <c r="H9" i="1"/>
  <c r="K9" i="1" s="1"/>
  <c r="J8" i="1"/>
  <c r="H8" i="1"/>
  <c r="K8" i="1" s="1"/>
  <c r="K7" i="1"/>
  <c r="J7" i="1"/>
  <c r="H7" i="1"/>
  <c r="J6" i="1"/>
  <c r="H6" i="1"/>
  <c r="K6" i="1" s="1"/>
  <c r="J5" i="1"/>
  <c r="H5" i="1"/>
  <c r="K4" i="1"/>
  <c r="J4" i="1"/>
  <c r="H4" i="1"/>
  <c r="K3" i="1"/>
  <c r="J3" i="1"/>
  <c r="H89" i="1" l="1"/>
  <c r="K89" i="1" s="1"/>
  <c r="H90" i="2"/>
  <c r="K90" i="2" s="1"/>
  <c r="H91" i="4"/>
  <c r="K91" i="4" s="1"/>
  <c r="H90" i="1"/>
  <c r="K90" i="1" s="1"/>
  <c r="K5" i="4"/>
  <c r="I91" i="10"/>
  <c r="H91" i="5"/>
  <c r="K91" i="5" s="1"/>
  <c r="K5" i="5"/>
  <c r="K5" i="1"/>
  <c r="L91" i="10" l="1"/>
  <c r="I94" i="10"/>
  <c r="I97" i="10" l="1"/>
  <c r="I98" i="10" s="1"/>
  <c r="J98" i="10" l="1"/>
  <c r="I100" i="10"/>
  <c r="I101" i="10" l="1"/>
  <c r="J100" i="10"/>
  <c r="I102" i="10" l="1"/>
  <c r="I103" i="10" s="1"/>
  <c r="J101" i="10"/>
  <c r="J102" i="10" s="1"/>
  <c r="J103" i="10" l="1"/>
  <c r="J104" i="10" s="1"/>
  <c r="J105" i="10" s="1"/>
  <c r="I104" i="10"/>
</calcChain>
</file>

<file path=xl/sharedStrings.xml><?xml version="1.0" encoding="utf-8"?>
<sst xmlns="http://schemas.openxmlformats.org/spreadsheetml/2006/main" count="1095" uniqueCount="347">
  <si>
    <t>Общее наименование</t>
  </si>
  <si>
    <t>Наименование части</t>
  </si>
  <si>
    <t>Photo</t>
  </si>
  <si>
    <t>СТОИМОСТЬ ПО ЗАПЧАСТЯМ</t>
  </si>
  <si>
    <t>кол-во по ЗАПЧАСТЯМ</t>
  </si>
  <si>
    <t>ИТОГО СТОИМОСТЬ КОТЛА</t>
  </si>
  <si>
    <t>кол-во котлов</t>
  </si>
  <si>
    <t>ИТОГО Кол-во</t>
  </si>
  <si>
    <t xml:space="preserve">ИТОГО ОБЩАЯ СТОИМОСТЬ </t>
  </si>
  <si>
    <t>eng/china</t>
  </si>
  <si>
    <t>russ</t>
  </si>
  <si>
    <t>Front panel 1pcs</t>
  </si>
  <si>
    <t xml:space="preserve">Лицевая панель. 1 шт. </t>
  </si>
  <si>
    <t>Right panel cladding 1pcs</t>
  </si>
  <si>
    <t>Правая панель облицовки. 1 шт.</t>
  </si>
  <si>
    <t>Left panel cladding 1pcs with foil thermal protection</t>
  </si>
  <si>
    <t>Левая панель облицовки. 1 шт. с фольгированной теплозащитой</t>
  </si>
  <si>
    <t>Diffuser. Front panel 1pcs</t>
  </si>
  <si>
    <t>Диффузор. Передняя панель 1 шт.</t>
  </si>
  <si>
    <t>Diffuser. Left panel. 1pcs</t>
  </si>
  <si>
    <t>Диффузор. Левая панель. 1 шт.</t>
  </si>
  <si>
    <t>Diffuser. Right panel 1pcs</t>
  </si>
  <si>
    <t>Диффузор. Правая панель. 1 шт.</t>
  </si>
  <si>
    <t>Diffuser. Diaphragm 1pcs</t>
  </si>
  <si>
    <t>Диффузор. Диафрагма. 1 шт.</t>
  </si>
  <si>
    <t>Front cover of the combustion chamber 1pcs</t>
  </si>
  <si>
    <t>Лицевая крышка топочной камеры. 1 шт.</t>
  </si>
  <si>
    <t>Left panel of the combustion chamber 1pcs</t>
  </si>
  <si>
    <t>Левая панель топочной камеры. 1 шт.</t>
  </si>
  <si>
    <t>Right panel of the combustion chamber 1pcs</t>
  </si>
  <si>
    <t xml:space="preserve">Правая панель топочной камеры. 1 шт. </t>
  </si>
  <si>
    <t>Frame hydraulic unit 1pcs</t>
  </si>
  <si>
    <t>Рама гидроблока. 1 шт.</t>
  </si>
  <si>
    <t>Boiler body</t>
  </si>
  <si>
    <t>Корпус котла</t>
  </si>
  <si>
    <t>Frame, (boiler bracket) 2 pcs.</t>
  </si>
  <si>
    <t>Каркас, (кронштейн котла) 2 шт.</t>
  </si>
  <si>
    <t>The frame of the boiler. 1 pcs.</t>
  </si>
  <si>
    <t>Рама котла. 1 шт.</t>
  </si>
  <si>
    <t>The bottom of the air chamber. 1 pcs.</t>
  </si>
  <si>
    <t xml:space="preserve">Дно воздушной камеры. 1 шт. </t>
  </si>
  <si>
    <t>Top of the ventilation chamber. 1pcs</t>
  </si>
  <si>
    <t>Верх вентиляционной камеры. 1 шт.</t>
  </si>
  <si>
    <t>Chimney ring (diaphragm) 100 / 83.5 mm. 1pcs</t>
  </si>
  <si>
    <t>Кольцо дымохода (диафрагма)     100 / 83,5 мм.      1 шт.</t>
  </si>
  <si>
    <t>Front panel of the air chamber. 1pcs</t>
  </si>
  <si>
    <t>Лицевая панель воздушной камеры.1 шт.</t>
  </si>
  <si>
    <t>Viewing peephole. 1pcs</t>
  </si>
  <si>
    <t>Смотровой глазок.  1 шт.</t>
  </si>
  <si>
    <t>Sealing ring. 49/15mm 2 pcs.</t>
  </si>
  <si>
    <t>Уплотнительное кольцо.  49/15мм 2 шт.</t>
  </si>
  <si>
    <t>Sealing ring. 40/15mm 2 pcs.</t>
  </si>
  <si>
    <t>Уплотнительное кольцо.  40/15мм 2 шт.</t>
  </si>
  <si>
    <t>Rubber plug 45 mm.</t>
  </si>
  <si>
    <t>Резиновая заглушка 45 мм.</t>
  </si>
  <si>
    <t>Sealing ring. 25/3mm 2 pcs.</t>
  </si>
  <si>
    <t xml:space="preserve">Уплотнительное кольцо. 25/3 мм 2 шт. </t>
  </si>
  <si>
    <t>Sealing ring. 22/3mm 2 pcs.</t>
  </si>
  <si>
    <t>Уплотнительное кольцо. 22/3 мм 1 шт.</t>
  </si>
  <si>
    <t>Bracket retainer, control board housing. 1 pcs.</t>
  </si>
  <si>
    <t>Кронштейн фиксатор, корпуса платы управления. 2 шт.</t>
  </si>
  <si>
    <t>Spring latch. 2 pcs.</t>
  </si>
  <si>
    <t>Пружинная защёлка. 2 шт.</t>
  </si>
  <si>
    <t>Silicone tube for gas valve. 7 / 4mm L270mm</t>
  </si>
  <si>
    <t>Трубка силиконовая, для газового клапана.7/4мм L270mm</t>
  </si>
  <si>
    <t>Rubber plug. 65 mm. 1pcs</t>
  </si>
  <si>
    <t>Резиновая заглушка. 65 мм. 1 шт.</t>
  </si>
  <si>
    <t>Foil plate, thermal protection. 420/20/3 mm</t>
  </si>
  <si>
    <t>Фольгированная плита, теплозащита. 420/20/3 мм</t>
  </si>
  <si>
    <t>Asbestos stove</t>
  </si>
  <si>
    <t>Асбестовая плита</t>
  </si>
  <si>
    <t>Asbestos plate, side. 2 pcs.</t>
  </si>
  <si>
    <t>Асбест плита, боковая. 2 шт.</t>
  </si>
  <si>
    <t>Asbestos stove, back. 1 pcs.</t>
  </si>
  <si>
    <t xml:space="preserve">Асбест плита, задняя. 1 шт. </t>
  </si>
  <si>
    <t>Asbestos stove, front 1pcs.</t>
  </si>
  <si>
    <t>Асбест плита, перед, 1 шт.</t>
  </si>
  <si>
    <t>Copper pipes</t>
  </si>
  <si>
    <t>Трубки медные</t>
  </si>
  <si>
    <t>Copper tube, heating supply. D-18mm 1pcs.</t>
  </si>
  <si>
    <t>Трубка медная, подача отопления. D-18mm 1 шт.</t>
  </si>
  <si>
    <t>Copper tube, heating return. D-18mm 1pcs.</t>
  </si>
  <si>
    <t>Трубка медная, обратка отопления.  D-18mm1 шт.</t>
  </si>
  <si>
    <t>Copper tube, gas supply. D-18mm 1pcs.</t>
  </si>
  <si>
    <t>Трубка медная, подача газа.  D-18mm1 шт.</t>
  </si>
  <si>
    <t>Copper tube, expansion tank. D-10mm</t>
  </si>
  <si>
    <t>Трубка медная,  расширительного бака. D-10mm</t>
  </si>
  <si>
    <t>Bracket for copper pipes.</t>
  </si>
  <si>
    <t>Фиксатор медных труб.</t>
  </si>
  <si>
    <t>Expansion tank</t>
  </si>
  <si>
    <t>Расширительный бак. 5 лит.</t>
  </si>
  <si>
    <t>Expansion tank 5L</t>
  </si>
  <si>
    <t>Rubber salnik 13/8/3 1pcs</t>
  </si>
  <si>
    <t>Резиновый сальник. 13/8/3 мм. 1 шт.</t>
  </si>
  <si>
    <t>Paronite gasket. 15/10/3 mm. 2 pcs</t>
  </si>
  <si>
    <t>Паронитовая прокладка.15/10/3 мм. 2шт</t>
  </si>
  <si>
    <t>Expansion tank tube plug.</t>
  </si>
  <si>
    <t>Вилка крепления трубки расширительного бака.</t>
  </si>
  <si>
    <t>Expansion tank mounting nut.</t>
  </si>
  <si>
    <t>Гайка крепления расширительного бака DY10-24 DL18-24</t>
  </si>
  <si>
    <t>The main heat exchanger. 20 kW, 200 mm, 2.24 kg</t>
  </si>
  <si>
    <t>Основной теплообменник. 20 кВт, 200 мм, 2,24 кг</t>
  </si>
  <si>
    <t>Main heat exchanger. 1pcs</t>
  </si>
  <si>
    <t>Основной теплообменник.1 шт DY10-24 DL18-24</t>
  </si>
  <si>
    <t>Paronite gasket. 24/16 / 2.5 mm. 6pcs</t>
  </si>
  <si>
    <t>Прокладка паронитовая.24/16/2,5 мм. 6 шт.DY</t>
  </si>
  <si>
    <t>Gas-burner. 7horns.</t>
  </si>
  <si>
    <t>Газовая горелка. 7 рожков. 1,3 жиглер/nozzle/injector DY10-18 DL18</t>
  </si>
  <si>
    <t>Gas-burner. 9horns.</t>
  </si>
  <si>
    <t>Газовая горелка. 9 рожков. 1,5 жиглер/nozzle/injectorDY120-24 DL120-24</t>
  </si>
  <si>
    <t>Hydraulic unit assembly.</t>
  </si>
  <si>
    <t xml:space="preserve">Гидроблок в сборе. </t>
  </si>
  <si>
    <t>Hydraulic unit assembly 1pcs.</t>
  </si>
  <si>
    <t>Гидроблок в сборе ГВС 10 пластин. 1 шт. DY10-24 DL18-24</t>
  </si>
  <si>
    <t>Hydraulic unit with a bronze three-way valve in the (parsing).</t>
  </si>
  <si>
    <t>Гидроблок с бронзовым трёхходовым краном в(разборе). 1 шт.</t>
  </si>
  <si>
    <t>Pump mounting fork. 1pcs</t>
  </si>
  <si>
    <t>Вилка крепления насоса. 1 шт.</t>
  </si>
  <si>
    <t>Holl sensor</t>
  </si>
  <si>
    <t>Сенсор Holl</t>
  </si>
  <si>
    <t>Pump. WIGO 230V / 50 Hz 60wQ = 1.0m3 / h</t>
  </si>
  <si>
    <t>Насос. WIGO 230V/50 Hz 60wQ=1,0m3/h</t>
  </si>
  <si>
    <t>Pump. WIGO 230V / 50 Hz 60wQ = 1.0m3 / h 1pcs</t>
  </si>
  <si>
    <t>Насос. WIGO 230V/50 Hz 60wQ=1,0m3/h/ 1 шт.</t>
  </si>
  <si>
    <t>Rubber salnik.18 / 24 / 4mm 2pcs.</t>
  </si>
  <si>
    <t>Резиновый сальник.18/24/4мм 2 шт.</t>
  </si>
  <si>
    <t>Pump nozzle</t>
  </si>
  <si>
    <t>Патрубок насоса.</t>
  </si>
  <si>
    <t>Fork pump mounting tube</t>
  </si>
  <si>
    <t>Вилка крепления патрубка насоса. 1 шт.</t>
  </si>
  <si>
    <t>Fan. SOHON / 230V / 50Hz / 30W / 0.25A. 1 pcs</t>
  </si>
  <si>
    <t>Вентилятор. SOHON/ 230V/50Hz/30W/0,25A. 1шт.</t>
  </si>
  <si>
    <t>Fan. SOHON / 230V / 50Hz / 48W. 1 pcs</t>
  </si>
  <si>
    <t>Вентилятор. SOHON/ 230V/50Hz/48W. 1шт.</t>
  </si>
  <si>
    <t>Gas valve QIANGBANG</t>
  </si>
  <si>
    <t>Газовый клапан QIANGBANG</t>
  </si>
  <si>
    <t>Relief valve, plastic 3 bar</t>
  </si>
  <si>
    <t>Сбросной клапан, пластиковый 3 бар</t>
  </si>
  <si>
    <t>Rubber salnik. 21/16 / 2.5 mm. 1 PC.</t>
  </si>
  <si>
    <t>Резиновый сальник. 21/16/2,5 мм. 1 шт.</t>
  </si>
  <si>
    <t>Relief valve mounting plug.</t>
  </si>
  <si>
    <t>Вилка крепления сбросного клапана.</t>
  </si>
  <si>
    <t>  Electronic board</t>
  </si>
  <si>
    <t>Электронная плата управления.</t>
  </si>
  <si>
    <t>Board box</t>
  </si>
  <si>
    <t>Коробка для платы</t>
  </si>
  <si>
    <t>Overlay with control buttons</t>
  </si>
  <si>
    <t>Накладная панель с кнопками  управления</t>
  </si>
  <si>
    <t>Control board housing</t>
  </si>
  <si>
    <t>Корпус платы управления</t>
  </si>
  <si>
    <t>back cover of the control board.</t>
  </si>
  <si>
    <t>задняя крышка платы управления.</t>
  </si>
  <si>
    <t>Rubber sealant for wires. 2pcs.</t>
  </si>
  <si>
    <t>Резиновый уплотнитель для проводов. 2 шт.</t>
  </si>
  <si>
    <t>Bracket canopy housing control board</t>
  </si>
  <si>
    <t>Кронштейн навес корпуса платы управления 2шт</t>
  </si>
  <si>
    <t>Wiring harness.</t>
  </si>
  <si>
    <t>Жгут проводов.</t>
  </si>
  <si>
    <t>Wires</t>
  </si>
  <si>
    <t>Провода</t>
  </si>
  <si>
    <t>Power cord.</t>
  </si>
  <si>
    <t>Сетевой шнур.</t>
  </si>
  <si>
    <t>Фиксатор сетевого шнура</t>
  </si>
  <si>
    <t>Pressostat 50 / 40Ra</t>
  </si>
  <si>
    <t>Прессостат 50/40Ра KFY-2</t>
  </si>
  <si>
    <t>Water pressure gauge 4 bar</t>
  </si>
  <si>
    <t>Манометр воды 4 бар</t>
  </si>
  <si>
    <t>Paronite gasket .11 / 5/2 mm. 2pcs.</t>
  </si>
  <si>
    <t>Паронитовая прокладка .11/5/2 мм. 2 шт.</t>
  </si>
  <si>
    <t>Electrode ignition and ionization.</t>
  </si>
  <si>
    <t>Электрод розжига и ионизации.</t>
  </si>
  <si>
    <t>Heating temperature sensor 10kOhm</t>
  </si>
  <si>
    <t>Датчик температуры отопления 10кОм</t>
  </si>
  <si>
    <t>Датчик температуры ГВС 10кОм</t>
  </si>
  <si>
    <t>DHW temperature sensor 10kOhm</t>
  </si>
  <si>
    <t>Silicone tube with condensate trap. 9 / 5mm, L-270mm</t>
  </si>
  <si>
    <t>Силиконовая трубка с конденсатосборником.9/5mm,L-270mm</t>
  </si>
  <si>
    <t>Water Pressure Sensor.KSY-C04-01</t>
  </si>
  <si>
    <t>Датчик давления воды.KSY-C04-01</t>
  </si>
  <si>
    <t>Overheating sensor 95 * C</t>
  </si>
  <si>
    <t>Датчик перегрева 95*С</t>
  </si>
  <si>
    <t>Plastic cap, internal thread 3/4 - 3pcs.</t>
  </si>
  <si>
    <t>Заглушка пластиковая,  внутренняя резьба 3/4- 3шт</t>
  </si>
  <si>
    <t>Plastic cap, internal thread 1/2 - 2pcs.</t>
  </si>
  <si>
    <t>Заглушка пластиковая,  внутренняя резьба 1/2- 2шт</t>
  </si>
  <si>
    <t>Sealant on sticky tape. 10/3 mm length 5610 mm</t>
  </si>
  <si>
    <t>Уплотнитель на липкой ленте. 10/3 мм длина 5610 мм</t>
  </si>
  <si>
    <t>Sponge paste strip 5PCS*Length 1m/each</t>
  </si>
  <si>
    <t>Паралоновый уплатнитель камеры сгорания 5шт * Длина 1 м / каждый</t>
  </si>
  <si>
    <t>Nylon strap 7PCS 3*150mm</t>
  </si>
  <si>
    <t>Нейлоновый ремешок</t>
  </si>
  <si>
    <t>LOGO HUBERT</t>
  </si>
  <si>
    <r>
      <rPr>
        <sz val="11"/>
        <color indexed="8"/>
        <rFont val="Calibri"/>
        <family val="2"/>
      </rPr>
      <t xml:space="preserve">Логотип </t>
    </r>
    <r>
      <rPr>
        <b/>
        <sz val="11"/>
        <color indexed="8"/>
        <rFont val="Calibri"/>
        <family val="2"/>
      </rPr>
      <t>HUBERT</t>
    </r>
  </si>
  <si>
    <t>Carton for combustion chamber</t>
  </si>
  <si>
    <t>Коробка для камеры сгорания</t>
  </si>
  <si>
    <t>Labour cost for assembly</t>
  </si>
  <si>
    <t>Стоимость труда для сборки</t>
  </si>
  <si>
    <t>AGB 18DY</t>
  </si>
  <si>
    <t>AGB 20DY</t>
  </si>
  <si>
    <t>AGB 18Y</t>
  </si>
  <si>
    <t>AGB 20Y</t>
  </si>
  <si>
    <t>Front panel 1pcs Acrylic board</t>
  </si>
  <si>
    <t> Electronic board</t>
  </si>
  <si>
    <t>Controller. LCD display.</t>
  </si>
  <si>
    <t>Контроллер.LСD дисплей.</t>
  </si>
  <si>
    <t>Front cover housing the control board</t>
  </si>
  <si>
    <t>Передняя крышка корпуса платы управления</t>
  </si>
  <si>
    <t>Controller front cover</t>
  </si>
  <si>
    <t xml:space="preserve">Передняя крышка контроллера </t>
  </si>
  <si>
    <t>Controller back cover</t>
  </si>
  <si>
    <t>Задняя крышка контроллера</t>
  </si>
  <si>
    <t>Control buttons</t>
  </si>
  <si>
    <t>Кнопки управления</t>
  </si>
  <si>
    <t>Knobs of the regulator, controller.</t>
  </si>
  <si>
    <t>Ручки регулятора, контроллера.</t>
  </si>
  <si>
    <t>AGB 18DL</t>
  </si>
  <si>
    <t>AGB 20DL</t>
  </si>
  <si>
    <t>Работа, коробка, пенопласт, расходники</t>
  </si>
  <si>
    <t>Транспорт</t>
  </si>
  <si>
    <t>Пошлина</t>
  </si>
  <si>
    <t>Доставка до Севастополя</t>
  </si>
  <si>
    <t>С НДС</t>
  </si>
  <si>
    <t>ИП</t>
  </si>
  <si>
    <t>Hydraulic unit assembly with a bronze three-way valve</t>
  </si>
  <si>
    <t> Electronic board DL</t>
  </si>
  <si>
    <t>Controller. LCD display DL</t>
  </si>
  <si>
    <t>АРТИКУЛ</t>
  </si>
  <si>
    <t>Gas valve  (Jinding)  electric</t>
  </si>
  <si>
    <t>Прессостат 70/45Ра KFY-2</t>
  </si>
  <si>
    <t>Pressostat 70 / 45Ra</t>
  </si>
  <si>
    <t>Expansion tank 6L</t>
  </si>
  <si>
    <t>Лицевая панель воздушной камеры.</t>
  </si>
  <si>
    <t xml:space="preserve">Смотровой глазок. </t>
  </si>
  <si>
    <t xml:space="preserve">Резиновый сальник. 13/8/3 мм. </t>
  </si>
  <si>
    <t xml:space="preserve">Вилка крепления насоса. </t>
  </si>
  <si>
    <t xml:space="preserve">Вилка крепления патрубка насоса. </t>
  </si>
  <si>
    <t xml:space="preserve">Резиновый сальник. 21/16/2,5 мм. </t>
  </si>
  <si>
    <t xml:space="preserve">Уплотнительное кольцо.  49/15мм </t>
  </si>
  <si>
    <t xml:space="preserve">Пружинная защёлка. </t>
  </si>
  <si>
    <t>Паронитовая прокладка.15/10/3 мм.</t>
  </si>
  <si>
    <t xml:space="preserve">Прокладка паронитовая.24/16/2,5 мм. </t>
  </si>
  <si>
    <t xml:space="preserve">Резиновый сальник.18/24/4мм </t>
  </si>
  <si>
    <t>Контроллер.LСD дисплей.DL.FF.BFF</t>
  </si>
  <si>
    <t>Передняя крышка контроллера DL.FF.BFF.</t>
  </si>
  <si>
    <t>Задняя крышка контроллера DL.FF.BFF.</t>
  </si>
  <si>
    <t>Кнопки управления DL.FF.BFF.</t>
  </si>
  <si>
    <t>Ручки регулятора, контроллера. DL.FF.BFF.</t>
  </si>
  <si>
    <t xml:space="preserve">Резиновый уплотнитель для проводов. </t>
  </si>
  <si>
    <t>Жгут проводов. 26DL</t>
  </si>
  <si>
    <t>Датчик перегрева винтовое 26DL</t>
  </si>
  <si>
    <t>Заглушка пластиковая,  внутренняя резьба 3/4</t>
  </si>
  <si>
    <t>Заглушка пластиковая,  внутренняя резьба 1/2</t>
  </si>
  <si>
    <t xml:space="preserve">Паронитовая прокладка .11/5/2 мм. </t>
  </si>
  <si>
    <t>Датчик температуры ГВС 10кОм DL.DY.FF.</t>
  </si>
  <si>
    <t xml:space="preserve">Уплотнительное кольцо. 25/3 мм </t>
  </si>
  <si>
    <t>Кронштейн навес корпуса платы управления  DL.FF.BFF.</t>
  </si>
  <si>
    <t>Силиконовая трубка 9/5mm,L-270mm c канденсатосборником 26 DL</t>
  </si>
  <si>
    <t>Нейлоновые стяжки 3/150мм</t>
  </si>
  <si>
    <t>Правая панель облицовки. 30-35DL</t>
  </si>
  <si>
    <t>Левая панель облицовки  30-35DL</t>
  </si>
  <si>
    <t>Диффузор. Передняя панель 30-35DL</t>
  </si>
  <si>
    <t>Лицевая крышка топочной камеры. 30-35DL</t>
  </si>
  <si>
    <t>Рама гидроблока. 30-35DL</t>
  </si>
  <si>
    <t>Кронштейн левый  с заземлением 30-35DL</t>
  </si>
  <si>
    <t>Кронштейн правый 30-35DL</t>
  </si>
  <si>
    <t>Вниз воздушной камеры. 30-35DL</t>
  </si>
  <si>
    <t>Верх вентиляционной камеры. 30-35DL</t>
  </si>
  <si>
    <t>Рама котла. 30-35DL</t>
  </si>
  <si>
    <t>Газовый клапан Jinding  electric 30-35DL</t>
  </si>
  <si>
    <t>Вентилятор. SOHON/ 220V/50Hz/45W/0,4A. 30DL</t>
  </si>
  <si>
    <t>Трубка медная, подача отопления. D-18mm 30-35DL</t>
  </si>
  <si>
    <t>Трубка медная,  расширительного бака. D-10mm 30-35DL</t>
  </si>
  <si>
    <t>Трубка медная, подача газа.  D-18mm 30-35DL</t>
  </si>
  <si>
    <t>Трубка медная, обратка отопления.  D-18mm 30-35DL</t>
  </si>
  <si>
    <t>Диффузор. Левая панель.30-35DL</t>
  </si>
  <si>
    <t>Диффузор. Правая панель.30-35DL</t>
  </si>
  <si>
    <t>Левая панель топочной камеры. 30-35DL</t>
  </si>
  <si>
    <t xml:space="preserve">Правая панель топочной камеры.30-35DL </t>
  </si>
  <si>
    <t>2930</t>
  </si>
  <si>
    <t>2931</t>
  </si>
  <si>
    <t>Лицевая панель.DL</t>
  </si>
  <si>
    <t>Лицевая панель Акрил DL</t>
  </si>
  <si>
    <t>Асбест плита, боковая 30-35 DL.</t>
  </si>
  <si>
    <t>Асбест плита, задняя. 30-35 DL</t>
  </si>
  <si>
    <t>Асбест плита, перед, 30-35 DL</t>
  </si>
  <si>
    <t>2842</t>
  </si>
  <si>
    <t>2843</t>
  </si>
  <si>
    <t>2858</t>
  </si>
  <si>
    <t>2859</t>
  </si>
  <si>
    <t>2860</t>
  </si>
  <si>
    <t>2863</t>
  </si>
  <si>
    <t>2866</t>
  </si>
  <si>
    <t>1925331</t>
  </si>
  <si>
    <t>2867</t>
  </si>
  <si>
    <t>2868</t>
  </si>
  <si>
    <t>2869</t>
  </si>
  <si>
    <t>1925337</t>
  </si>
  <si>
    <t>2870</t>
  </si>
  <si>
    <t>2871</t>
  </si>
  <si>
    <t>2878</t>
  </si>
  <si>
    <t>2956</t>
  </si>
  <si>
    <t>2880</t>
  </si>
  <si>
    <t>2881</t>
  </si>
  <si>
    <t>1759</t>
  </si>
  <si>
    <t>1925339</t>
  </si>
  <si>
    <t>2915</t>
  </si>
  <si>
    <t>1538</t>
  </si>
  <si>
    <t>1504</t>
  </si>
  <si>
    <t>2957</t>
  </si>
  <si>
    <t>1506</t>
  </si>
  <si>
    <t>1514</t>
  </si>
  <si>
    <t>2885</t>
  </si>
  <si>
    <t>2886</t>
  </si>
  <si>
    <t>2887</t>
  </si>
  <si>
    <t>2888</t>
  </si>
  <si>
    <t>2889</t>
  </si>
  <si>
    <t>2911</t>
  </si>
  <si>
    <t>2912</t>
  </si>
  <si>
    <t xml:space="preserve">Электрод розжига правый </t>
  </si>
  <si>
    <t>Электрод ионизации.</t>
  </si>
  <si>
    <t>Electrode  ionization.</t>
  </si>
  <si>
    <t>Кронштейн корпуса платы управления. 30-35DL</t>
  </si>
  <si>
    <t xml:space="preserve">Кольцо дымохода (диафрагма)     100 / 83,5 мм.    26DL </t>
  </si>
  <si>
    <t>2943</t>
  </si>
  <si>
    <t>2846</t>
  </si>
  <si>
    <t>2837</t>
  </si>
  <si>
    <t>2907</t>
  </si>
  <si>
    <t>AGB 30DL</t>
  </si>
  <si>
    <t>Корпус платы управления  30-35DL.</t>
  </si>
  <si>
    <t>задняя крышка платы управления.30-35DL.</t>
  </si>
  <si>
    <t>Электронная плата управления.30-35DL.</t>
  </si>
  <si>
    <t xml:space="preserve"> </t>
  </si>
  <si>
    <r>
      <t xml:space="preserve">Насос 230V/50 Hz  </t>
    </r>
    <r>
      <rPr>
        <sz val="11"/>
        <rFont val="Calibri"/>
        <family val="2"/>
        <charset val="204"/>
      </rPr>
      <t xml:space="preserve">Type:  GPD 15-6S Z107 </t>
    </r>
    <r>
      <rPr>
        <sz val="11"/>
        <color indexed="8"/>
        <rFont val="Calibri"/>
        <family val="2"/>
      </rPr>
      <t>30DL</t>
    </r>
  </si>
  <si>
    <t>Дефлектор 30-35DL</t>
  </si>
  <si>
    <t>Кронштейн</t>
  </si>
  <si>
    <t>Основной теплообменник. L 290 мм, резьбовое 30-35DL</t>
  </si>
  <si>
    <t xml:space="preserve">Поролоновый уплотнитель камеры сгорания.  1 м </t>
  </si>
  <si>
    <t>Правая панель воздушной камеры</t>
  </si>
  <si>
    <t>Левая панель воздушной камеры</t>
  </si>
  <si>
    <t>Уплотнитель проводов электродов 30-35 DL</t>
  </si>
  <si>
    <t>Расширительный бак. 8лит. 30 DL</t>
  </si>
  <si>
    <t xml:space="preserve"> Кронштейн  расширительного бака 30-35 DL</t>
  </si>
  <si>
    <r>
      <t xml:space="preserve">Гидроблок в сборе </t>
    </r>
    <r>
      <rPr>
        <sz val="11"/>
        <rFont val="Calibri"/>
        <family val="2"/>
        <charset val="204"/>
      </rPr>
      <t>ГВС 16 пластин</t>
    </r>
    <r>
      <rPr>
        <sz val="11"/>
        <color indexed="8"/>
        <rFont val="Calibri"/>
        <family val="2"/>
      </rPr>
      <t xml:space="preserve"> с бронзовым трёхходовым краном 30DL</t>
    </r>
  </si>
  <si>
    <t>Газовая горелка. 15 рожков. 1,28 жиклёр  30DL</t>
  </si>
  <si>
    <t xml:space="preserve">Электрод розжига левый </t>
  </si>
  <si>
    <t>Вентилятор. SOHON/ 220V/50Hz/45W/0,4A.</t>
  </si>
  <si>
    <t>Насос 230V/50 Hz  Type:  GPD 15-6S Z107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</si>
</sst>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-* #,##0.00\ _₽_-;\-* #,##0.00\ _₽_-;_-* &quot;-&quot;??\ _₽_-;_-@_-"/>
    <numFmt numFmtId="166" formatCode="_ [$¥-804]* #,##0.00_ ;_ [$¥-804]* \-#,##0.00_ ;_ [$¥-804]* &quot;-&quot;??_ ;_ @_ "/>
  </numFmts>
  <fonts count="28">
    <font>
      <sz val="11"/>
      <color indexed="8"/>
      <name val="Calibri"/>
      <charset val="134"/>
    </font>
    <font>
      <b/>
      <sz val="11"/>
      <color indexed="8"/>
      <name val="Calibri"/>
      <family val="2"/>
    </font>
    <font>
      <b/>
      <sz val="11"/>
      <color indexed="30"/>
      <name val="Calibri"/>
      <family val="2"/>
    </font>
    <font>
      <sz val="11"/>
      <name val="Calibri"/>
      <family val="2"/>
    </font>
    <font>
      <b/>
      <sz val="11"/>
      <color indexed="25"/>
      <name val="Calibri"/>
      <family val="2"/>
    </font>
    <font>
      <b/>
      <sz val="12"/>
      <color indexed="8"/>
      <name val="Calibri"/>
      <family val="2"/>
    </font>
    <font>
      <sz val="11"/>
      <color indexed="56"/>
      <name val="Calibri"/>
      <family val="2"/>
    </font>
    <font>
      <b/>
      <sz val="11"/>
      <name val="Calibri"/>
      <family val="2"/>
    </font>
    <font>
      <b/>
      <sz val="11"/>
      <color indexed="10"/>
      <name val="Calibri"/>
      <family val="2"/>
    </font>
    <font>
      <sz val="11"/>
      <color indexed="10"/>
      <name val="Calibri"/>
      <family val="2"/>
    </font>
    <font>
      <b/>
      <sz val="11"/>
      <color indexed="56"/>
      <name val="Calibri"/>
      <family val="2"/>
    </font>
    <font>
      <b/>
      <sz val="12"/>
      <color indexed="56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2"/>
      <color indexed="8"/>
      <name val="Calibri"/>
      <family val="2"/>
    </font>
    <font>
      <b/>
      <sz val="14"/>
      <name val="Calibri"/>
      <family val="2"/>
    </font>
    <font>
      <b/>
      <sz val="14"/>
      <color indexed="25"/>
      <name val="Calibri"/>
      <family val="2"/>
    </font>
    <font>
      <b/>
      <sz val="12"/>
      <color indexed="10"/>
      <name val="Calibri"/>
      <family val="2"/>
    </font>
    <font>
      <b/>
      <sz val="12"/>
      <name val="Calibri"/>
      <family val="2"/>
    </font>
    <font>
      <b/>
      <sz val="14"/>
      <color indexed="8"/>
      <name val="Calibri"/>
      <family val="2"/>
    </font>
    <font>
      <b/>
      <sz val="14"/>
      <color indexed="56"/>
      <name val="Calibri"/>
      <family val="2"/>
    </font>
    <font>
      <sz val="12"/>
      <name val="宋体"/>
      <charset val="13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rgb="FFFF0000"/>
      <name val="Calibri"/>
      <family val="2"/>
    </font>
    <font>
      <sz val="11"/>
      <name val="Calibri"/>
      <family val="2"/>
      <charset val="134"/>
    </font>
    <font>
      <sz val="11"/>
      <name val="Calibri"/>
      <family val="2"/>
      <charset val="204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</borders>
  <cellStyleXfs count="7"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164" fontId="21" fillId="0" borderId="0" applyFont="0" applyFill="0" applyBorder="0" applyAlignment="0" applyProtection="0">
      <alignment vertical="center"/>
    </xf>
    <xf numFmtId="0" fontId="27" fillId="0" borderId="0"/>
  </cellStyleXfs>
  <cellXfs count="422">
    <xf numFmtId="0" fontId="0" fillId="0" borderId="0" xfId="0" applyAlignment="1"/>
    <xf numFmtId="0" fontId="1" fillId="0" borderId="0" xfId="1" applyFont="1" applyFill="1" applyAlignment="1">
      <alignment horizontal="center"/>
    </xf>
    <xf numFmtId="0" fontId="22" fillId="0" borderId="0" xfId="1" applyFill="1" applyBorder="1" applyAlignment="1">
      <alignment horizontal="center" vertical="center"/>
    </xf>
    <xf numFmtId="0" fontId="22" fillId="2" borderId="0" xfId="2" applyFill="1" applyAlignment="1"/>
    <xf numFmtId="0" fontId="22" fillId="0" borderId="0" xfId="2" applyFill="1" applyAlignment="1"/>
    <xf numFmtId="0" fontId="22" fillId="0" borderId="0" xfId="1" applyFill="1" applyAlignment="1">
      <alignment horizontal="center"/>
    </xf>
    <xf numFmtId="0" fontId="22" fillId="0" borderId="0" xfId="1" applyFill="1" applyBorder="1" applyAlignment="1">
      <alignment horizontal="center" vertical="center" wrapText="1"/>
    </xf>
    <xf numFmtId="0" fontId="22" fillId="0" borderId="0" xfId="1" applyFill="1" applyBorder="1" applyAlignment="1"/>
    <xf numFmtId="164" fontId="2" fillId="0" borderId="0" xfId="5" applyFont="1" applyFill="1" applyBorder="1" applyAlignment="1">
      <alignment horizontal="center" wrapText="1"/>
    </xf>
    <xf numFmtId="0" fontId="3" fillId="0" borderId="0" xfId="1" applyFont="1" applyFill="1" applyBorder="1" applyAlignment="1">
      <alignment horizontal="center" wrapText="1"/>
    </xf>
    <xf numFmtId="164" fontId="4" fillId="0" borderId="0" xfId="5" applyFont="1" applyFill="1" applyBorder="1" applyAlignment="1">
      <alignment horizontal="center" wrapText="1"/>
    </xf>
    <xf numFmtId="164" fontId="1" fillId="0" borderId="0" xfId="5" applyFont="1" applyFill="1" applyBorder="1" applyAlignment="1">
      <alignment vertical="center"/>
    </xf>
    <xf numFmtId="164" fontId="5" fillId="0" borderId="0" xfId="5" applyFont="1" applyFill="1" applyAlignment="1">
      <alignment vertical="center"/>
    </xf>
    <xf numFmtId="0" fontId="6" fillId="0" borderId="0" xfId="2" applyFont="1" applyFill="1" applyAlignment="1"/>
    <xf numFmtId="0" fontId="1" fillId="0" borderId="1" xfId="1" applyFont="1" applyFill="1" applyBorder="1" applyAlignment="1">
      <alignment horizontal="center" vertical="center" wrapText="1"/>
    </xf>
    <xf numFmtId="0" fontId="22" fillId="3" borderId="1" xfId="1" applyFill="1" applyBorder="1" applyAlignment="1">
      <alignment horizontal="center" vertical="center" wrapText="1"/>
    </xf>
    <xf numFmtId="0" fontId="22" fillId="3" borderId="1" xfId="1" applyFill="1" applyBorder="1" applyAlignment="1">
      <alignment vertical="center" wrapText="1"/>
    </xf>
    <xf numFmtId="164" fontId="2" fillId="3" borderId="1" xfId="5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164" fontId="4" fillId="3" borderId="1" xfId="5" applyFont="1" applyFill="1" applyBorder="1" applyAlignment="1">
      <alignment horizontal="center" vertical="center" wrapText="1"/>
    </xf>
    <xf numFmtId="0" fontId="22" fillId="4" borderId="1" xfId="2" applyFill="1" applyBorder="1" applyAlignment="1">
      <alignment horizontal="center" vertical="center" wrapText="1"/>
    </xf>
    <xf numFmtId="0" fontId="22" fillId="4" borderId="1" xfId="1" applyFill="1" applyBorder="1" applyAlignment="1">
      <alignment vertical="center" wrapText="1"/>
    </xf>
    <xf numFmtId="164" fontId="2" fillId="4" borderId="1" xfId="5" applyFont="1" applyFill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 wrapText="1"/>
    </xf>
    <xf numFmtId="0" fontId="22" fillId="0" borderId="1" xfId="1" applyFill="1" applyBorder="1" applyAlignment="1">
      <alignment horizontal="center" vertical="center" wrapText="1"/>
    </xf>
    <xf numFmtId="164" fontId="2" fillId="3" borderId="4" xfId="5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164" fontId="4" fillId="3" borderId="4" xfId="5" applyFont="1" applyFill="1" applyBorder="1" applyAlignment="1">
      <alignment horizontal="center" vertical="center" wrapText="1"/>
    </xf>
    <xf numFmtId="0" fontId="22" fillId="5" borderId="1" xfId="1" applyFill="1" applyBorder="1" applyAlignment="1">
      <alignment horizontal="center" vertical="center" wrapText="1"/>
    </xf>
    <xf numFmtId="0" fontId="22" fillId="5" borderId="1" xfId="1" applyFill="1" applyBorder="1" applyAlignment="1">
      <alignment vertical="center" wrapText="1"/>
    </xf>
    <xf numFmtId="164" fontId="2" fillId="5" borderId="1" xfId="5" applyFont="1" applyFill="1" applyBorder="1" applyAlignment="1">
      <alignment horizontal="center" vertical="center" wrapText="1"/>
    </xf>
    <xf numFmtId="0" fontId="3" fillId="5" borderId="1" xfId="1" applyFont="1" applyFill="1" applyBorder="1" applyAlignment="1">
      <alignment horizontal="center" vertical="center" wrapText="1"/>
    </xf>
    <xf numFmtId="164" fontId="4" fillId="5" borderId="1" xfId="5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 vertical="center" wrapText="1"/>
    </xf>
    <xf numFmtId="0" fontId="0" fillId="5" borderId="1" xfId="1" applyFont="1" applyFill="1" applyBorder="1" applyAlignment="1">
      <alignment horizontal="center" vertical="center" wrapText="1"/>
    </xf>
    <xf numFmtId="0" fontId="8" fillId="5" borderId="1" xfId="1" applyFont="1" applyFill="1" applyBorder="1" applyAlignment="1">
      <alignment horizontal="center" vertical="center" wrapText="1"/>
    </xf>
    <xf numFmtId="0" fontId="3" fillId="3" borderId="1" xfId="1" applyNumberFormat="1" applyFont="1" applyFill="1" applyBorder="1" applyAlignment="1">
      <alignment horizontal="center" vertical="center" wrapText="1"/>
    </xf>
    <xf numFmtId="0" fontId="22" fillId="3" borderId="2" xfId="1" applyFill="1" applyBorder="1" applyAlignment="1">
      <alignment horizontal="center" vertical="center" wrapText="1"/>
    </xf>
    <xf numFmtId="164" fontId="2" fillId="3" borderId="2" xfId="5" applyFont="1" applyFill="1" applyBorder="1" applyAlignment="1">
      <alignment horizontal="center" vertical="center" wrapText="1"/>
    </xf>
    <xf numFmtId="0" fontId="3" fillId="3" borderId="2" xfId="1" applyNumberFormat="1" applyFont="1" applyFill="1" applyBorder="1" applyAlignment="1">
      <alignment horizontal="center" vertical="center" wrapText="1"/>
    </xf>
    <xf numFmtId="164" fontId="4" fillId="3" borderId="2" xfId="5" applyFont="1" applyFill="1" applyBorder="1" applyAlignment="1">
      <alignment horizontal="center" vertical="center" wrapText="1"/>
    </xf>
    <xf numFmtId="0" fontId="22" fillId="0" borderId="5" xfId="1" applyFill="1" applyBorder="1" applyAlignment="1">
      <alignment horizontal="center" vertical="center" wrapText="1"/>
    </xf>
    <xf numFmtId="0" fontId="22" fillId="5" borderId="6" xfId="1" applyFill="1" applyBorder="1" applyAlignment="1">
      <alignment horizontal="center" vertical="center" wrapText="1"/>
    </xf>
    <xf numFmtId="0" fontId="22" fillId="5" borderId="7" xfId="1" applyFill="1" applyBorder="1" applyAlignment="1">
      <alignment horizontal="center" vertical="center" wrapText="1"/>
    </xf>
    <xf numFmtId="164" fontId="2" fillId="5" borderId="7" xfId="5" applyFont="1" applyFill="1" applyBorder="1" applyAlignment="1">
      <alignment horizontal="center" vertical="center" wrapText="1"/>
    </xf>
    <xf numFmtId="0" fontId="3" fillId="5" borderId="7" xfId="1" applyNumberFormat="1" applyFont="1" applyFill="1" applyBorder="1" applyAlignment="1">
      <alignment horizontal="center" vertical="center" wrapText="1"/>
    </xf>
    <xf numFmtId="164" fontId="4" fillId="5" borderId="7" xfId="5" applyFont="1" applyFill="1" applyBorder="1" applyAlignment="1">
      <alignment horizontal="center" vertical="center" wrapText="1"/>
    </xf>
    <xf numFmtId="0" fontId="22" fillId="5" borderId="8" xfId="1" applyFill="1" applyBorder="1" applyAlignment="1">
      <alignment horizontal="center" vertical="center" wrapText="1"/>
    </xf>
    <xf numFmtId="0" fontId="3" fillId="5" borderId="1" xfId="1" applyNumberFormat="1" applyFont="1" applyFill="1" applyBorder="1" applyAlignment="1">
      <alignment horizontal="center" vertical="center" wrapText="1"/>
    </xf>
    <xf numFmtId="0" fontId="22" fillId="5" borderId="9" xfId="1" applyFill="1" applyBorder="1" applyAlignment="1">
      <alignment horizontal="center" vertical="center" wrapText="1"/>
    </xf>
    <xf numFmtId="0" fontId="0" fillId="5" borderId="10" xfId="1" applyFont="1" applyFill="1" applyBorder="1" applyAlignment="1">
      <alignment horizontal="center" vertical="center" wrapText="1"/>
    </xf>
    <xf numFmtId="0" fontId="22" fillId="5" borderId="10" xfId="1" applyFill="1" applyBorder="1" applyAlignment="1">
      <alignment horizontal="center" vertical="center" wrapText="1"/>
    </xf>
    <xf numFmtId="164" fontId="2" fillId="5" borderId="10" xfId="5" applyFont="1" applyFill="1" applyBorder="1" applyAlignment="1">
      <alignment horizontal="center" vertical="center" wrapText="1"/>
    </xf>
    <xf numFmtId="0" fontId="3" fillId="5" borderId="10" xfId="1" applyNumberFormat="1" applyFont="1" applyFill="1" applyBorder="1" applyAlignment="1">
      <alignment horizontal="center" vertical="center" wrapText="1"/>
    </xf>
    <xf numFmtId="164" fontId="4" fillId="5" borderId="10" xfId="5" applyFont="1" applyFill="1" applyBorder="1" applyAlignment="1">
      <alignment horizontal="center" vertical="center" wrapText="1"/>
    </xf>
    <xf numFmtId="0" fontId="22" fillId="6" borderId="11" xfId="1" applyFill="1" applyBorder="1" applyAlignment="1">
      <alignment horizontal="center" vertical="center" wrapText="1"/>
    </xf>
    <xf numFmtId="0" fontId="22" fillId="6" borderId="3" xfId="1" applyFill="1" applyBorder="1" applyAlignment="1">
      <alignment horizontal="center" vertical="center" wrapText="1"/>
    </xf>
    <xf numFmtId="0" fontId="22" fillId="6" borderId="3" xfId="1" applyFill="1" applyBorder="1" applyAlignment="1">
      <alignment vertical="center" wrapText="1"/>
    </xf>
    <xf numFmtId="164" fontId="2" fillId="6" borderId="3" xfId="5" applyFont="1" applyFill="1" applyBorder="1" applyAlignment="1">
      <alignment horizontal="center" vertical="center" wrapText="1"/>
    </xf>
    <xf numFmtId="0" fontId="3" fillId="6" borderId="3" xfId="1" applyNumberFormat="1" applyFont="1" applyFill="1" applyBorder="1" applyAlignment="1">
      <alignment horizontal="center" vertical="center" wrapText="1"/>
    </xf>
    <xf numFmtId="164" fontId="4" fillId="6" borderId="3" xfId="5" applyFont="1" applyFill="1" applyBorder="1" applyAlignment="1">
      <alignment horizontal="center" vertical="center" wrapText="1"/>
    </xf>
    <xf numFmtId="164" fontId="2" fillId="5" borderId="3" xfId="5" applyFont="1" applyFill="1" applyBorder="1" applyAlignment="1">
      <alignment horizontal="center" vertical="center" wrapText="1"/>
    </xf>
    <xf numFmtId="0" fontId="3" fillId="5" borderId="3" xfId="1" applyNumberFormat="1" applyFont="1" applyFill="1" applyBorder="1" applyAlignment="1">
      <alignment horizontal="center" vertical="center" wrapText="1"/>
    </xf>
    <xf numFmtId="164" fontId="4" fillId="5" borderId="3" xfId="5" applyFont="1" applyFill="1" applyBorder="1" applyAlignment="1">
      <alignment horizontal="center" vertical="center" wrapText="1"/>
    </xf>
    <xf numFmtId="0" fontId="22" fillId="6" borderId="8" xfId="1" applyFill="1" applyBorder="1" applyAlignment="1">
      <alignment horizontal="center" vertical="center" wrapText="1"/>
    </xf>
    <xf numFmtId="0" fontId="22" fillId="6" borderId="1" xfId="1" applyFill="1" applyBorder="1" applyAlignment="1">
      <alignment horizontal="center" vertical="center" wrapText="1"/>
    </xf>
    <xf numFmtId="0" fontId="22" fillId="6" borderId="1" xfId="1" applyFill="1" applyBorder="1" applyAlignment="1">
      <alignment vertical="center" wrapText="1"/>
    </xf>
    <xf numFmtId="164" fontId="2" fillId="6" borderId="1" xfId="5" applyFont="1" applyFill="1" applyBorder="1" applyAlignment="1">
      <alignment horizontal="center" vertical="center" wrapText="1"/>
    </xf>
    <xf numFmtId="0" fontId="9" fillId="6" borderId="1" xfId="1" applyNumberFormat="1" applyFont="1" applyFill="1" applyBorder="1" applyAlignment="1">
      <alignment horizontal="center" vertical="center" wrapText="1"/>
    </xf>
    <xf numFmtId="164" fontId="4" fillId="6" borderId="1" xfId="5" applyFont="1" applyFill="1" applyBorder="1" applyAlignment="1">
      <alignment horizontal="center" vertical="center" wrapText="1"/>
    </xf>
    <xf numFmtId="0" fontId="22" fillId="5" borderId="12" xfId="1" applyFill="1" applyBorder="1" applyAlignment="1">
      <alignment horizontal="center" vertical="center" wrapText="1"/>
    </xf>
    <xf numFmtId="0" fontId="22" fillId="5" borderId="12" xfId="1" applyFill="1" applyBorder="1" applyAlignment="1">
      <alignment vertical="center" wrapText="1"/>
    </xf>
    <xf numFmtId="0" fontId="0" fillId="6" borderId="3" xfId="1" applyFont="1" applyFill="1" applyBorder="1" applyAlignment="1">
      <alignment horizontal="center" vertical="center" wrapText="1"/>
    </xf>
    <xf numFmtId="0" fontId="22" fillId="2" borderId="1" xfId="1" applyFill="1" applyBorder="1" applyAlignment="1">
      <alignment horizontal="center" vertical="center" wrapText="1"/>
    </xf>
    <xf numFmtId="0" fontId="22" fillId="2" borderId="3" xfId="1" applyFill="1" applyBorder="1" applyAlignment="1">
      <alignment horizontal="center" vertical="center" wrapText="1"/>
    </xf>
    <xf numFmtId="0" fontId="0" fillId="2" borderId="3" xfId="1" applyFont="1" applyFill="1" applyBorder="1" applyAlignment="1">
      <alignment horizontal="center" vertical="center" wrapText="1"/>
    </xf>
    <xf numFmtId="0" fontId="22" fillId="2" borderId="3" xfId="1" applyFill="1" applyBorder="1" applyAlignment="1">
      <alignment vertical="center" wrapText="1"/>
    </xf>
    <xf numFmtId="164" fontId="2" fillId="2" borderId="3" xfId="5" applyFont="1" applyFill="1" applyBorder="1" applyAlignment="1">
      <alignment horizontal="center" vertical="center" wrapText="1"/>
    </xf>
    <xf numFmtId="0" fontId="3" fillId="2" borderId="3" xfId="1" applyNumberFormat="1" applyFont="1" applyFill="1" applyBorder="1" applyAlignment="1">
      <alignment horizontal="center" vertical="center" wrapText="1"/>
    </xf>
    <xf numFmtId="164" fontId="4" fillId="2" borderId="3" xfId="5" applyFont="1" applyFill="1" applyBorder="1" applyAlignment="1">
      <alignment horizontal="center" vertical="center" wrapText="1"/>
    </xf>
    <xf numFmtId="0" fontId="8" fillId="5" borderId="1" xfId="1" applyNumberFormat="1" applyFont="1" applyFill="1" applyBorder="1" applyAlignment="1">
      <alignment horizontal="center" vertical="center" wrapText="1"/>
    </xf>
    <xf numFmtId="0" fontId="22" fillId="2" borderId="1" xfId="1" applyFill="1" applyBorder="1" applyAlignment="1">
      <alignment vertical="center" wrapText="1"/>
    </xf>
    <xf numFmtId="0" fontId="0" fillId="2" borderId="1" xfId="1" applyFont="1" applyFill="1" applyBorder="1" applyAlignment="1">
      <alignment horizontal="center" vertical="center" wrapText="1"/>
    </xf>
    <xf numFmtId="164" fontId="2" fillId="2" borderId="1" xfId="5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164" fontId="4" fillId="2" borderId="1" xfId="5" applyFont="1" applyFill="1" applyBorder="1" applyAlignment="1">
      <alignment horizontal="center" vertical="center" wrapText="1"/>
    </xf>
    <xf numFmtId="0" fontId="22" fillId="6" borderId="6" xfId="1" applyFill="1" applyBorder="1" applyAlignment="1">
      <alignment horizontal="center" vertical="center" wrapText="1"/>
    </xf>
    <xf numFmtId="0" fontId="0" fillId="6" borderId="7" xfId="1" applyFont="1" applyFill="1" applyBorder="1" applyAlignment="1">
      <alignment horizontal="center" vertical="center" wrapText="1"/>
    </xf>
    <xf numFmtId="0" fontId="2" fillId="6" borderId="7" xfId="1" applyFont="1" applyFill="1" applyBorder="1" applyAlignment="1">
      <alignment vertical="center" wrapText="1"/>
    </xf>
    <xf numFmtId="164" fontId="2" fillId="3" borderId="7" xfId="5" applyFont="1" applyFill="1" applyBorder="1" applyAlignment="1">
      <alignment horizontal="center" vertical="center" wrapText="1"/>
    </xf>
    <xf numFmtId="0" fontId="3" fillId="6" borderId="7" xfId="1" applyNumberFormat="1" applyFont="1" applyFill="1" applyBorder="1" applyAlignment="1">
      <alignment horizontal="center" vertical="center" wrapText="1"/>
    </xf>
    <xf numFmtId="164" fontId="4" fillId="6" borderId="7" xfId="5" applyFont="1" applyFill="1" applyBorder="1" applyAlignment="1">
      <alignment horizontal="center" vertical="center" wrapText="1"/>
    </xf>
    <xf numFmtId="0" fontId="2" fillId="5" borderId="1" xfId="1" applyFont="1" applyFill="1" applyBorder="1" applyAlignment="1">
      <alignment vertical="center" wrapText="1"/>
    </xf>
    <xf numFmtId="164" fontId="2" fillId="5" borderId="2" xfId="5" applyFont="1" applyFill="1" applyBorder="1" applyAlignment="1">
      <alignment horizontal="center" vertical="center" wrapText="1"/>
    </xf>
    <xf numFmtId="0" fontId="3" fillId="5" borderId="7" xfId="1" applyFont="1" applyFill="1" applyBorder="1" applyAlignment="1">
      <alignment horizontal="center" vertical="center" wrapText="1"/>
    </xf>
    <xf numFmtId="164" fontId="2" fillId="5" borderId="12" xfId="5" applyFont="1" applyFill="1" applyBorder="1" applyAlignment="1">
      <alignment horizontal="center" vertical="center" wrapText="1"/>
    </xf>
    <xf numFmtId="0" fontId="3" fillId="5" borderId="12" xfId="1" applyFont="1" applyFill="1" applyBorder="1" applyAlignment="1">
      <alignment horizontal="center" vertical="center" wrapText="1"/>
    </xf>
    <xf numFmtId="164" fontId="4" fillId="5" borderId="12" xfId="5" applyFont="1" applyFill="1" applyBorder="1" applyAlignment="1">
      <alignment horizontal="center" vertical="center" wrapText="1"/>
    </xf>
    <xf numFmtId="0" fontId="22" fillId="2" borderId="5" xfId="1" applyFill="1" applyBorder="1" applyAlignment="1">
      <alignment vertical="center" wrapText="1"/>
    </xf>
    <xf numFmtId="0" fontId="22" fillId="2" borderId="9" xfId="1" applyFill="1" applyBorder="1" applyAlignment="1">
      <alignment horizontal="center" vertical="center" wrapText="1"/>
    </xf>
    <xf numFmtId="0" fontId="22" fillId="2" borderId="12" xfId="1" applyFill="1" applyBorder="1" applyAlignment="1">
      <alignment horizontal="center" vertical="center" wrapText="1"/>
    </xf>
    <xf numFmtId="0" fontId="22" fillId="2" borderId="12" xfId="1" applyFill="1" applyBorder="1" applyAlignment="1">
      <alignment vertical="center" wrapText="1"/>
    </xf>
    <xf numFmtId="164" fontId="2" fillId="2" borderId="12" xfId="5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164" fontId="4" fillId="2" borderId="12" xfId="5" applyFont="1" applyFill="1" applyBorder="1" applyAlignment="1">
      <alignment horizontal="center" vertical="center" wrapText="1"/>
    </xf>
    <xf numFmtId="0" fontId="22" fillId="0" borderId="1" xfId="1" applyFill="1" applyBorder="1" applyAlignment="1">
      <alignment vertical="center" wrapText="1"/>
    </xf>
    <xf numFmtId="0" fontId="22" fillId="3" borderId="2" xfId="1" applyFill="1" applyBorder="1" applyAlignment="1">
      <alignment vertical="center" wrapText="1"/>
    </xf>
    <xf numFmtId="0" fontId="3" fillId="3" borderId="2" xfId="1" applyFont="1" applyFill="1" applyBorder="1" applyAlignment="1">
      <alignment horizontal="center" vertical="center" wrapText="1"/>
    </xf>
    <xf numFmtId="0" fontId="22" fillId="5" borderId="7" xfId="1" applyFill="1" applyBorder="1" applyAlignment="1">
      <alignment vertical="center" wrapText="1"/>
    </xf>
    <xf numFmtId="0" fontId="3" fillId="5" borderId="10" xfId="1" applyFont="1" applyFill="1" applyBorder="1" applyAlignment="1">
      <alignment horizontal="center" vertical="center" wrapText="1"/>
    </xf>
    <xf numFmtId="0" fontId="0" fillId="4" borderId="1" xfId="1" applyFont="1" applyFill="1" applyBorder="1" applyAlignment="1">
      <alignment horizontal="center" vertical="center" wrapText="1"/>
    </xf>
    <xf numFmtId="0" fontId="22" fillId="4" borderId="1" xfId="1" applyFill="1" applyBorder="1" applyAlignment="1">
      <alignment horizontal="center" vertical="center" wrapText="1"/>
    </xf>
    <xf numFmtId="0" fontId="22" fillId="4" borderId="2" xfId="1" applyFill="1" applyBorder="1" applyAlignment="1">
      <alignment vertical="center" wrapText="1"/>
    </xf>
    <xf numFmtId="0" fontId="22" fillId="0" borderId="5" xfId="1" applyFill="1" applyBorder="1" applyAlignment="1">
      <alignment vertical="center" wrapText="1"/>
    </xf>
    <xf numFmtId="0" fontId="22" fillId="4" borderId="4" xfId="1" applyFill="1" applyBorder="1" applyAlignment="1">
      <alignment vertical="center" wrapText="1"/>
    </xf>
    <xf numFmtId="0" fontId="3" fillId="4" borderId="1" xfId="1" applyNumberFormat="1" applyFont="1" applyFill="1" applyBorder="1" applyAlignment="1">
      <alignment horizontal="center" vertical="center" wrapText="1"/>
    </xf>
    <xf numFmtId="164" fontId="4" fillId="4" borderId="1" xfId="5" applyFont="1" applyFill="1" applyBorder="1" applyAlignment="1">
      <alignment horizontal="center" vertical="center" wrapText="1"/>
    </xf>
    <xf numFmtId="0" fontId="22" fillId="4" borderId="13" xfId="1" applyFill="1" applyBorder="1" applyAlignment="1">
      <alignment horizontal="center" vertical="center" wrapText="1"/>
    </xf>
    <xf numFmtId="0" fontId="22" fillId="4" borderId="2" xfId="1" applyFill="1" applyBorder="1" applyAlignment="1">
      <alignment horizontal="center" vertical="center" wrapText="1"/>
    </xf>
    <xf numFmtId="164" fontId="2" fillId="4" borderId="4" xfId="5" applyFont="1" applyFill="1" applyBorder="1" applyAlignment="1">
      <alignment horizontal="center" vertical="center" wrapText="1"/>
    </xf>
    <xf numFmtId="0" fontId="3" fillId="4" borderId="4" xfId="1" applyNumberFormat="1" applyFont="1" applyFill="1" applyBorder="1" applyAlignment="1">
      <alignment horizontal="center" vertical="center" wrapText="1"/>
    </xf>
    <xf numFmtId="164" fontId="4" fillId="4" borderId="4" xfId="5" applyFont="1" applyFill="1" applyBorder="1" applyAlignment="1">
      <alignment horizontal="center" vertical="center" wrapText="1"/>
    </xf>
    <xf numFmtId="164" fontId="1" fillId="3" borderId="1" xfId="5" applyFont="1" applyFill="1" applyBorder="1" applyAlignment="1">
      <alignment horizontal="center" vertical="center" wrapText="1"/>
    </xf>
    <xf numFmtId="164" fontId="5" fillId="3" borderId="5" xfId="5" applyFont="1" applyFill="1" applyBorder="1" applyAlignment="1">
      <alignment horizontal="center" vertical="center"/>
    </xf>
    <xf numFmtId="166" fontId="11" fillId="7" borderId="1" xfId="1" applyNumberFormat="1" applyFont="1" applyFill="1" applyBorder="1" applyAlignment="1">
      <alignment horizontal="center" vertical="center"/>
    </xf>
    <xf numFmtId="164" fontId="5" fillId="3" borderId="5" xfId="5" applyFont="1" applyFill="1" applyBorder="1" applyAlignment="1">
      <alignment vertical="center"/>
    </xf>
    <xf numFmtId="164" fontId="1" fillId="3" borderId="1" xfId="5" applyFont="1" applyFill="1" applyBorder="1" applyAlignment="1">
      <alignment vertical="center" wrapText="1"/>
    </xf>
    <xf numFmtId="166" fontId="11" fillId="7" borderId="1" xfId="2" applyNumberFormat="1" applyFont="1" applyFill="1" applyBorder="1" applyAlignment="1">
      <alignment horizontal="center" vertical="center"/>
    </xf>
    <xf numFmtId="164" fontId="1" fillId="5" borderId="1" xfId="5" applyFont="1" applyFill="1" applyBorder="1" applyAlignment="1">
      <alignment vertical="center" wrapText="1"/>
    </xf>
    <xf numFmtId="164" fontId="5" fillId="5" borderId="5" xfId="5" applyFont="1" applyFill="1" applyBorder="1" applyAlignment="1">
      <alignment vertical="center"/>
    </xf>
    <xf numFmtId="164" fontId="1" fillId="5" borderId="1" xfId="5" applyFont="1" applyFill="1" applyBorder="1" applyAlignment="1">
      <alignment horizontal="center" vertical="center" wrapText="1"/>
    </xf>
    <xf numFmtId="164" fontId="5" fillId="5" borderId="5" xfId="5" applyFont="1" applyFill="1" applyBorder="1" applyAlignment="1">
      <alignment horizontal="center" vertical="center"/>
    </xf>
    <xf numFmtId="164" fontId="1" fillId="3" borderId="2" xfId="5" applyFont="1" applyFill="1" applyBorder="1" applyAlignment="1">
      <alignment vertical="center" wrapText="1"/>
    </xf>
    <xf numFmtId="164" fontId="5" fillId="3" borderId="14" xfId="5" applyFont="1" applyFill="1" applyBorder="1" applyAlignment="1">
      <alignment vertical="center"/>
    </xf>
    <xf numFmtId="166" fontId="11" fillId="7" borderId="2" xfId="2" applyNumberFormat="1" applyFont="1" applyFill="1" applyBorder="1" applyAlignment="1">
      <alignment horizontal="center" vertical="center"/>
    </xf>
    <xf numFmtId="164" fontId="1" fillId="5" borderId="7" xfId="5" applyFont="1" applyFill="1" applyBorder="1" applyAlignment="1">
      <alignment vertical="center" wrapText="1"/>
    </xf>
    <xf numFmtId="164" fontId="5" fillId="5" borderId="7" xfId="5" applyFont="1" applyFill="1" applyBorder="1" applyAlignment="1">
      <alignment vertical="center"/>
    </xf>
    <xf numFmtId="166" fontId="11" fillId="7" borderId="15" xfId="2" applyNumberFormat="1" applyFont="1" applyFill="1" applyBorder="1" applyAlignment="1">
      <alignment horizontal="center" vertical="center"/>
    </xf>
    <xf numFmtId="164" fontId="5" fillId="5" borderId="1" xfId="5" applyFont="1" applyFill="1" applyBorder="1" applyAlignment="1">
      <alignment vertical="center"/>
    </xf>
    <xf numFmtId="166" fontId="11" fillId="7" borderId="16" xfId="2" applyNumberFormat="1" applyFont="1" applyFill="1" applyBorder="1" applyAlignment="1">
      <alignment horizontal="center" vertical="center"/>
    </xf>
    <xf numFmtId="165" fontId="22" fillId="0" borderId="0" xfId="2" applyNumberFormat="1" applyFill="1" applyAlignment="1"/>
    <xf numFmtId="164" fontId="1" fillId="5" borderId="10" xfId="5" applyFont="1" applyFill="1" applyBorder="1" applyAlignment="1">
      <alignment vertical="center" wrapText="1"/>
    </xf>
    <xf numFmtId="164" fontId="5" fillId="5" borderId="12" xfId="5" applyFont="1" applyFill="1" applyBorder="1" applyAlignment="1">
      <alignment vertical="center"/>
    </xf>
    <xf numFmtId="166" fontId="11" fillId="7" borderId="17" xfId="2" applyNumberFormat="1" applyFont="1" applyFill="1" applyBorder="1" applyAlignment="1">
      <alignment horizontal="center" vertical="center"/>
    </xf>
    <xf numFmtId="164" fontId="1" fillId="6" borderId="3" xfId="5" applyFont="1" applyFill="1" applyBorder="1" applyAlignment="1">
      <alignment vertical="center" wrapText="1"/>
    </xf>
    <xf numFmtId="164" fontId="5" fillId="6" borderId="18" xfId="5" applyFont="1" applyFill="1" applyBorder="1" applyAlignment="1">
      <alignment vertical="center"/>
    </xf>
    <xf numFmtId="166" fontId="11" fillId="7" borderId="3" xfId="2" applyNumberFormat="1" applyFont="1" applyFill="1" applyBorder="1" applyAlignment="1">
      <alignment horizontal="center" vertical="center"/>
    </xf>
    <xf numFmtId="164" fontId="1" fillId="6" borderId="1" xfId="5" applyFont="1" applyFill="1" applyBorder="1" applyAlignment="1">
      <alignment vertical="center" wrapText="1"/>
    </xf>
    <xf numFmtId="164" fontId="5" fillId="6" borderId="5" xfId="5" applyFont="1" applyFill="1" applyBorder="1" applyAlignment="1">
      <alignment vertical="center"/>
    </xf>
    <xf numFmtId="164" fontId="1" fillId="5" borderId="12" xfId="5" applyFont="1" applyFill="1" applyBorder="1" applyAlignment="1">
      <alignment vertical="center" wrapText="1"/>
    </xf>
    <xf numFmtId="164" fontId="5" fillId="5" borderId="19" xfId="5" applyFont="1" applyFill="1" applyBorder="1" applyAlignment="1">
      <alignment vertical="center"/>
    </xf>
    <xf numFmtId="164" fontId="1" fillId="6" borderId="3" xfId="5" applyFont="1" applyFill="1" applyBorder="1" applyAlignment="1">
      <alignment horizontal="center" vertical="center" wrapText="1"/>
    </xf>
    <xf numFmtId="164" fontId="1" fillId="2" borderId="3" xfId="5" applyFont="1" applyFill="1" applyBorder="1" applyAlignment="1">
      <alignment vertical="center" wrapText="1"/>
    </xf>
    <xf numFmtId="164" fontId="5" fillId="2" borderId="18" xfId="5" applyFont="1" applyFill="1" applyBorder="1" applyAlignment="1">
      <alignment vertical="center"/>
    </xf>
    <xf numFmtId="166" fontId="11" fillId="2" borderId="1" xfId="2" applyNumberFormat="1" applyFont="1" applyFill="1" applyBorder="1" applyAlignment="1">
      <alignment horizontal="center" vertical="center"/>
    </xf>
    <xf numFmtId="164" fontId="1" fillId="2" borderId="1" xfId="5" applyFont="1" applyFill="1" applyBorder="1" applyAlignment="1">
      <alignment vertical="center" wrapText="1"/>
    </xf>
    <xf numFmtId="164" fontId="5" fillId="2" borderId="5" xfId="5" applyFont="1" applyFill="1" applyBorder="1" applyAlignment="1">
      <alignment vertical="center"/>
    </xf>
    <xf numFmtId="164" fontId="1" fillId="6" borderId="7" xfId="5" applyFont="1" applyFill="1" applyBorder="1" applyAlignment="1">
      <alignment vertical="center" wrapText="1"/>
    </xf>
    <xf numFmtId="164" fontId="5" fillId="6" borderId="20" xfId="5" applyFont="1" applyFill="1" applyBorder="1" applyAlignment="1">
      <alignment vertical="center"/>
    </xf>
    <xf numFmtId="164" fontId="5" fillId="5" borderId="20" xfId="5" applyFont="1" applyFill="1" applyBorder="1" applyAlignment="1">
      <alignment vertical="center"/>
    </xf>
    <xf numFmtId="164" fontId="7" fillId="5" borderId="1" xfId="5" applyFont="1" applyFill="1" applyBorder="1" applyAlignment="1">
      <alignment vertical="center" wrapText="1"/>
    </xf>
    <xf numFmtId="164" fontId="1" fillId="2" borderId="12" xfId="5" applyFont="1" applyFill="1" applyBorder="1" applyAlignment="1">
      <alignment vertical="center" wrapText="1"/>
    </xf>
    <xf numFmtId="164" fontId="5" fillId="2" borderId="19" xfId="5" applyFont="1" applyFill="1" applyBorder="1" applyAlignment="1">
      <alignment vertical="center"/>
    </xf>
    <xf numFmtId="164" fontId="1" fillId="3" borderId="4" xfId="5" applyFont="1" applyFill="1" applyBorder="1" applyAlignment="1">
      <alignment vertical="center" wrapText="1"/>
    </xf>
    <xf numFmtId="164" fontId="5" fillId="3" borderId="21" xfId="5" applyFont="1" applyFill="1" applyBorder="1" applyAlignment="1">
      <alignment vertical="center"/>
    </xf>
    <xf numFmtId="0" fontId="12" fillId="5" borderId="3" xfId="1" applyFont="1" applyFill="1" applyBorder="1" applyAlignment="1">
      <alignment horizontal="center" vertical="center" wrapText="1"/>
    </xf>
    <xf numFmtId="0" fontId="12" fillId="5" borderId="3" xfId="1" applyFont="1" applyFill="1" applyBorder="1" applyAlignment="1">
      <alignment vertical="center" wrapText="1"/>
    </xf>
    <xf numFmtId="0" fontId="22" fillId="5" borderId="2" xfId="1" applyFill="1" applyBorder="1" applyAlignment="1">
      <alignment horizontal="center" vertical="center" wrapText="1"/>
    </xf>
    <xf numFmtId="0" fontId="0" fillId="5" borderId="2" xfId="1" applyFont="1" applyFill="1" applyBorder="1" applyAlignment="1">
      <alignment horizontal="center" vertical="center" wrapText="1"/>
    </xf>
    <xf numFmtId="0" fontId="22" fillId="5" borderId="2" xfId="1" applyFill="1" applyBorder="1" applyAlignment="1">
      <alignment vertical="center" wrapText="1"/>
    </xf>
    <xf numFmtId="0" fontId="3" fillId="5" borderId="2" xfId="1" applyNumberFormat="1" applyFont="1" applyFill="1" applyBorder="1" applyAlignment="1">
      <alignment horizontal="center" vertical="center" wrapText="1"/>
    </xf>
    <xf numFmtId="164" fontId="4" fillId="5" borderId="2" xfId="5" applyFont="1" applyFill="1" applyBorder="1" applyAlignment="1">
      <alignment horizontal="center" vertical="center" wrapText="1"/>
    </xf>
    <xf numFmtId="0" fontId="0" fillId="5" borderId="12" xfId="1" applyFont="1" applyFill="1" applyBorder="1" applyAlignment="1">
      <alignment horizontal="center" vertical="center" wrapText="1"/>
    </xf>
    <xf numFmtId="0" fontId="3" fillId="5" borderId="12" xfId="1" applyNumberFormat="1" applyFont="1" applyFill="1" applyBorder="1" applyAlignment="1">
      <alignment horizontal="center" vertical="center" wrapText="1"/>
    </xf>
    <xf numFmtId="0" fontId="22" fillId="5" borderId="3" xfId="1" applyFill="1" applyBorder="1" applyAlignment="1">
      <alignment horizontal="center" vertical="center" wrapText="1"/>
    </xf>
    <xf numFmtId="0" fontId="0" fillId="5" borderId="3" xfId="1" applyFont="1" applyFill="1" applyBorder="1" applyAlignment="1">
      <alignment horizontal="center" vertical="center" wrapText="1"/>
    </xf>
    <xf numFmtId="0" fontId="22" fillId="5" borderId="3" xfId="1" applyFill="1" applyBorder="1" applyAlignment="1">
      <alignment vertical="center" wrapText="1"/>
    </xf>
    <xf numFmtId="0" fontId="3" fillId="5" borderId="3" xfId="1" applyFont="1" applyFill="1" applyBorder="1" applyAlignment="1">
      <alignment horizontal="center" vertical="center" wrapText="1"/>
    </xf>
    <xf numFmtId="0" fontId="13" fillId="5" borderId="1" xfId="1" applyFont="1" applyFill="1" applyBorder="1" applyAlignment="1">
      <alignment horizontal="center" vertical="center" wrapText="1"/>
    </xf>
    <xf numFmtId="0" fontId="12" fillId="5" borderId="1" xfId="1" applyFont="1" applyFill="1" applyBorder="1" applyAlignment="1">
      <alignment vertical="center" wrapText="1"/>
    </xf>
    <xf numFmtId="0" fontId="22" fillId="0" borderId="2" xfId="1" applyFill="1" applyBorder="1" applyAlignment="1">
      <alignment horizontal="center" vertical="center" wrapText="1"/>
    </xf>
    <xf numFmtId="0" fontId="22" fillId="0" borderId="2" xfId="1" applyFill="1" applyBorder="1" applyAlignment="1">
      <alignment vertical="center" wrapText="1"/>
    </xf>
    <xf numFmtId="0" fontId="22" fillId="0" borderId="1" xfId="1" applyNumberFormat="1" applyFill="1" applyBorder="1" applyAlignment="1"/>
    <xf numFmtId="0" fontId="0" fillId="5" borderId="1" xfId="1" applyNumberFormat="1" applyFont="1" applyFill="1" applyBorder="1" applyAlignment="1">
      <alignment horizontal="center" vertical="center" wrapText="1"/>
    </xf>
    <xf numFmtId="0" fontId="22" fillId="5" borderId="1" xfId="1" applyNumberFormat="1" applyFill="1" applyBorder="1" applyAlignment="1"/>
    <xf numFmtId="0" fontId="22" fillId="5" borderId="1" xfId="1" applyNumberFormat="1" applyFill="1" applyBorder="1" applyAlignment="1">
      <alignment horizontal="center" vertical="center" wrapText="1"/>
    </xf>
    <xf numFmtId="0" fontId="14" fillId="0" borderId="1" xfId="1" applyNumberFormat="1" applyFont="1" applyFill="1" applyBorder="1" applyAlignment="1">
      <alignment horizontal="center" vertical="center" wrapText="1"/>
    </xf>
    <xf numFmtId="0" fontId="22" fillId="0" borderId="1" xfId="1" applyNumberFormat="1" applyFill="1" applyBorder="1" applyAlignment="1">
      <alignment horizontal="center" vertical="center" wrapText="1"/>
    </xf>
    <xf numFmtId="164" fontId="2" fillId="0" borderId="1" xfId="5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 wrapText="1"/>
    </xf>
    <xf numFmtId="164" fontId="4" fillId="0" borderId="1" xfId="5" applyFont="1" applyFill="1" applyBorder="1" applyAlignment="1">
      <alignment horizontal="center" vertical="center" wrapText="1"/>
    </xf>
    <xf numFmtId="0" fontId="0" fillId="0" borderId="1" xfId="1" applyNumberFormat="1" applyFont="1" applyFill="1" applyBorder="1" applyAlignment="1">
      <alignment horizontal="center" vertical="center" wrapText="1"/>
    </xf>
    <xf numFmtId="164" fontId="2" fillId="0" borderId="3" xfId="5" applyFont="1" applyFill="1" applyBorder="1" applyAlignment="1">
      <alignment vertical="center"/>
    </xf>
    <xf numFmtId="166" fontId="3" fillId="0" borderId="3" xfId="1" applyNumberFormat="1" applyFont="1" applyFill="1" applyBorder="1" applyAlignment="1">
      <alignment vertical="center"/>
    </xf>
    <xf numFmtId="166" fontId="16" fillId="0" borderId="3" xfId="5" applyNumberFormat="1" applyFont="1" applyFill="1" applyBorder="1" applyAlignment="1">
      <alignment horizontal="center" vertical="center"/>
    </xf>
    <xf numFmtId="164" fontId="2" fillId="5" borderId="1" xfId="5" applyFont="1" applyFill="1" applyBorder="1" applyAlignment="1">
      <alignment horizontal="center" wrapText="1"/>
    </xf>
    <xf numFmtId="0" fontId="3" fillId="5" borderId="1" xfId="1" applyFont="1" applyFill="1" applyBorder="1" applyAlignment="1">
      <alignment horizontal="center" wrapText="1"/>
    </xf>
    <xf numFmtId="166" fontId="16" fillId="5" borderId="1" xfId="5" applyNumberFormat="1" applyFont="1" applyFill="1" applyBorder="1" applyAlignment="1">
      <alignment horizontal="center" vertical="center"/>
    </xf>
    <xf numFmtId="164" fontId="5" fillId="3" borderId="1" xfId="5" applyFont="1" applyFill="1" applyBorder="1" applyAlignment="1">
      <alignment vertical="center"/>
    </xf>
    <xf numFmtId="166" fontId="11" fillId="7" borderId="24" xfId="2" applyNumberFormat="1" applyFont="1" applyFill="1" applyBorder="1" applyAlignment="1">
      <alignment horizontal="center" vertical="center"/>
    </xf>
    <xf numFmtId="164" fontId="8" fillId="5" borderId="3" xfId="5" applyFont="1" applyFill="1" applyBorder="1" applyAlignment="1">
      <alignment vertical="center" wrapText="1"/>
    </xf>
    <xf numFmtId="164" fontId="17" fillId="5" borderId="18" xfId="5" applyFont="1" applyFill="1" applyBorder="1" applyAlignment="1">
      <alignment vertical="center"/>
    </xf>
    <xf numFmtId="164" fontId="1" fillId="5" borderId="2" xfId="5" applyFont="1" applyFill="1" applyBorder="1" applyAlignment="1">
      <alignment vertical="center" wrapText="1"/>
    </xf>
    <xf numFmtId="164" fontId="5" fillId="5" borderId="14" xfId="5" applyFont="1" applyFill="1" applyBorder="1" applyAlignment="1">
      <alignment vertical="center"/>
    </xf>
    <xf numFmtId="164" fontId="1" fillId="5" borderId="3" xfId="5" applyFont="1" applyFill="1" applyBorder="1" applyAlignment="1">
      <alignment vertical="center" wrapText="1"/>
    </xf>
    <xf numFmtId="164" fontId="5" fillId="5" borderId="18" xfId="5" applyFont="1" applyFill="1" applyBorder="1" applyAlignment="1">
      <alignment vertical="center"/>
    </xf>
    <xf numFmtId="164" fontId="18" fillId="5" borderId="5" xfId="5" applyFont="1" applyFill="1" applyBorder="1" applyAlignment="1">
      <alignment vertical="center"/>
    </xf>
    <xf numFmtId="164" fontId="8" fillId="5" borderId="1" xfId="5" applyFont="1" applyFill="1" applyBorder="1" applyAlignment="1">
      <alignment vertical="center" wrapText="1"/>
    </xf>
    <xf numFmtId="164" fontId="17" fillId="5" borderId="5" xfId="5" applyFont="1" applyFill="1" applyBorder="1" applyAlignment="1">
      <alignment vertical="center"/>
    </xf>
    <xf numFmtId="0" fontId="1" fillId="0" borderId="0" xfId="2" applyFont="1" applyFill="1" applyAlignment="1"/>
    <xf numFmtId="164" fontId="1" fillId="5" borderId="1" xfId="5" applyFont="1" applyFill="1" applyBorder="1" applyAlignment="1">
      <alignment vertical="center"/>
    </xf>
    <xf numFmtId="164" fontId="1" fillId="0" borderId="1" xfId="5" applyFont="1" applyFill="1" applyBorder="1" applyAlignment="1">
      <alignment vertical="center"/>
    </xf>
    <xf numFmtId="164" fontId="5" fillId="0" borderId="5" xfId="5" applyFont="1" applyFill="1" applyBorder="1" applyAlignment="1">
      <alignment vertical="center"/>
    </xf>
    <xf numFmtId="164" fontId="19" fillId="0" borderId="1" xfId="5" applyFont="1" applyFill="1" applyBorder="1" applyAlignment="1">
      <alignment horizontal="center" vertical="center"/>
    </xf>
    <xf numFmtId="164" fontId="19" fillId="0" borderId="5" xfId="5" applyFont="1" applyFill="1" applyBorder="1" applyAlignment="1">
      <alignment vertical="center"/>
    </xf>
    <xf numFmtId="166" fontId="20" fillId="7" borderId="1" xfId="2" applyNumberFormat="1" applyFont="1" applyFill="1" applyBorder="1" applyAlignment="1">
      <alignment vertical="center"/>
    </xf>
    <xf numFmtId="0" fontId="6" fillId="5" borderId="1" xfId="2" applyFont="1" applyFill="1" applyBorder="1" applyAlignment="1"/>
    <xf numFmtId="164" fontId="5" fillId="0" borderId="0" xfId="5" applyFont="1" applyFill="1" applyBorder="1" applyAlignment="1">
      <alignment vertical="center"/>
    </xf>
    <xf numFmtId="0" fontId="3" fillId="6" borderId="1" xfId="1" applyFont="1" applyFill="1" applyBorder="1" applyAlignment="1">
      <alignment horizontal="center" vertical="center" wrapText="1"/>
    </xf>
    <xf numFmtId="164" fontId="2" fillId="6" borderId="7" xfId="5" applyFont="1" applyFill="1" applyBorder="1" applyAlignment="1">
      <alignment horizontal="center" vertical="center" wrapText="1"/>
    </xf>
    <xf numFmtId="0" fontId="0" fillId="6" borderId="1" xfId="1" applyFont="1" applyFill="1" applyBorder="1" applyAlignment="1">
      <alignment horizontal="center" vertical="center" wrapText="1"/>
    </xf>
    <xf numFmtId="0" fontId="22" fillId="3" borderId="6" xfId="1" applyFill="1" applyBorder="1" applyAlignment="1">
      <alignment horizontal="center" vertical="center" wrapText="1"/>
    </xf>
    <xf numFmtId="0" fontId="22" fillId="3" borderId="7" xfId="1" applyFill="1" applyBorder="1" applyAlignment="1">
      <alignment horizontal="center" vertical="center" wrapText="1"/>
    </xf>
    <xf numFmtId="0" fontId="22" fillId="3" borderId="7" xfId="1" applyFill="1" applyBorder="1" applyAlignment="1">
      <alignment vertical="center" wrapText="1"/>
    </xf>
    <xf numFmtId="164" fontId="2" fillId="3" borderId="25" xfId="5" applyFont="1" applyFill="1" applyBorder="1" applyAlignment="1">
      <alignment horizontal="center" vertical="center" wrapText="1"/>
    </xf>
    <xf numFmtId="0" fontId="3" fillId="3" borderId="25" xfId="1" applyFont="1" applyFill="1" applyBorder="1" applyAlignment="1">
      <alignment horizontal="center" vertical="center" wrapText="1"/>
    </xf>
    <xf numFmtId="164" fontId="4" fillId="3" borderId="25" xfId="5" applyFont="1" applyFill="1" applyBorder="1" applyAlignment="1">
      <alignment horizontal="center" vertical="center" wrapText="1"/>
    </xf>
    <xf numFmtId="164" fontId="1" fillId="3" borderId="7" xfId="5" applyFont="1" applyFill="1" applyBorder="1" applyAlignment="1">
      <alignment vertical="center" wrapText="1"/>
    </xf>
    <xf numFmtId="164" fontId="5" fillId="3" borderId="20" xfId="5" applyFont="1" applyFill="1" applyBorder="1" applyAlignment="1">
      <alignment vertical="center"/>
    </xf>
    <xf numFmtId="166" fontId="20" fillId="7" borderId="2" xfId="2" applyNumberFormat="1" applyFont="1" applyFill="1" applyBorder="1" applyAlignment="1">
      <alignment vertical="center"/>
    </xf>
    <xf numFmtId="0" fontId="22" fillId="3" borderId="9" xfId="1" applyFill="1" applyBorder="1" applyAlignment="1">
      <alignment horizontal="center" vertical="center" wrapText="1"/>
    </xf>
    <xf numFmtId="0" fontId="22" fillId="3" borderId="12" xfId="1" applyFill="1" applyBorder="1" applyAlignment="1">
      <alignment horizontal="center" vertical="center" wrapText="1"/>
    </xf>
    <xf numFmtId="0" fontId="22" fillId="3" borderId="12" xfId="1" applyFill="1" applyBorder="1" applyAlignment="1">
      <alignment vertical="center" wrapText="1"/>
    </xf>
    <xf numFmtId="164" fontId="2" fillId="3" borderId="12" xfId="5" applyFont="1" applyFill="1" applyBorder="1" applyAlignment="1">
      <alignment horizontal="center" vertical="center" wrapText="1"/>
    </xf>
    <xf numFmtId="0" fontId="3" fillId="3" borderId="12" xfId="1" applyFont="1" applyFill="1" applyBorder="1" applyAlignment="1">
      <alignment horizontal="center" vertical="center" wrapText="1"/>
    </xf>
    <xf numFmtId="164" fontId="4" fillId="3" borderId="12" xfId="5" applyFont="1" applyFill="1" applyBorder="1" applyAlignment="1">
      <alignment horizontal="center" vertical="center" wrapText="1"/>
    </xf>
    <xf numFmtId="0" fontId="3" fillId="3" borderId="7" xfId="1" applyNumberFormat="1" applyFont="1" applyFill="1" applyBorder="1" applyAlignment="1">
      <alignment horizontal="center" vertical="center" wrapText="1"/>
    </xf>
    <xf numFmtId="164" fontId="4" fillId="3" borderId="7" xfId="5" applyFont="1" applyFill="1" applyBorder="1" applyAlignment="1">
      <alignment horizontal="center" vertical="center" wrapText="1"/>
    </xf>
    <xf numFmtId="164" fontId="1" fillId="3" borderId="12" xfId="5" applyFont="1" applyFill="1" applyBorder="1" applyAlignment="1">
      <alignment vertical="center" wrapText="1"/>
    </xf>
    <xf numFmtId="164" fontId="5" fillId="3" borderId="19" xfId="5" applyFont="1" applyFill="1" applyBorder="1" applyAlignment="1">
      <alignment vertical="center"/>
    </xf>
    <xf numFmtId="0" fontId="22" fillId="3" borderId="8" xfId="1" applyFill="1" applyBorder="1" applyAlignment="1">
      <alignment horizontal="center" vertical="center" wrapText="1"/>
    </xf>
    <xf numFmtId="164" fontId="2" fillId="3" borderId="3" xfId="5" applyFont="1" applyFill="1" applyBorder="1" applyAlignment="1">
      <alignment horizontal="center" vertical="center" wrapText="1"/>
    </xf>
    <xf numFmtId="0" fontId="3" fillId="3" borderId="3" xfId="1" applyNumberFormat="1" applyFont="1" applyFill="1" applyBorder="1" applyAlignment="1">
      <alignment horizontal="center" vertical="center" wrapText="1"/>
    </xf>
    <xf numFmtId="164" fontId="4" fillId="3" borderId="3" xfId="5" applyFont="1" applyFill="1" applyBorder="1" applyAlignment="1">
      <alignment horizontal="center" vertical="center" wrapText="1"/>
    </xf>
    <xf numFmtId="164" fontId="2" fillId="3" borderId="10" xfId="5" applyFont="1" applyFill="1" applyBorder="1" applyAlignment="1">
      <alignment horizontal="center" vertical="center" wrapText="1"/>
    </xf>
    <xf numFmtId="0" fontId="3" fillId="3" borderId="10" xfId="1" applyNumberFormat="1" applyFont="1" applyFill="1" applyBorder="1" applyAlignment="1">
      <alignment horizontal="center" vertical="center" wrapText="1"/>
    </xf>
    <xf numFmtId="164" fontId="4" fillId="3" borderId="10" xfId="5" applyFont="1" applyFill="1" applyBorder="1" applyAlignment="1">
      <alignment horizontal="center" vertical="center" wrapText="1"/>
    </xf>
    <xf numFmtId="0" fontId="3" fillId="8" borderId="0" xfId="1" applyFont="1" applyFill="1" applyAlignment="1">
      <alignment horizontal="center" wrapText="1"/>
    </xf>
    <xf numFmtId="164" fontId="4" fillId="8" borderId="0" xfId="5" applyFont="1" applyFill="1" applyBorder="1" applyAlignment="1">
      <alignment horizontal="center" wrapText="1"/>
    </xf>
    <xf numFmtId="164" fontId="1" fillId="8" borderId="0" xfId="5" applyFont="1" applyFill="1" applyBorder="1" applyAlignment="1">
      <alignment vertical="center"/>
    </xf>
    <xf numFmtId="0" fontId="15" fillId="5" borderId="1" xfId="1" applyFont="1" applyFill="1" applyBorder="1" applyAlignment="1">
      <alignment horizontal="center" vertical="center"/>
    </xf>
    <xf numFmtId="0" fontId="22" fillId="0" borderId="1" xfId="1" applyFill="1" applyBorder="1" applyAlignment="1">
      <alignment horizontal="center" vertical="center" wrapText="1"/>
    </xf>
    <xf numFmtId="164" fontId="2" fillId="8" borderId="1" xfId="5" applyFont="1" applyFill="1" applyBorder="1" applyAlignment="1">
      <alignment horizontal="center" vertical="center" wrapText="1"/>
    </xf>
    <xf numFmtId="0" fontId="3" fillId="8" borderId="1" xfId="1" applyFont="1" applyFill="1" applyBorder="1" applyAlignment="1">
      <alignment horizontal="center" vertical="center" wrapText="1"/>
    </xf>
    <xf numFmtId="164" fontId="4" fillId="8" borderId="1" xfId="5" applyFont="1" applyFill="1" applyBorder="1" applyAlignment="1">
      <alignment horizontal="center" vertical="center" wrapText="1"/>
    </xf>
    <xf numFmtId="164" fontId="1" fillId="8" borderId="1" xfId="5" applyFont="1" applyFill="1" applyBorder="1" applyAlignment="1">
      <alignment horizontal="center" vertical="center" wrapText="1"/>
    </xf>
    <xf numFmtId="164" fontId="5" fillId="8" borderId="5" xfId="5" applyFont="1" applyFill="1" applyBorder="1" applyAlignment="1">
      <alignment horizontal="center" vertical="center"/>
    </xf>
    <xf numFmtId="164" fontId="5" fillId="8" borderId="5" xfId="5" applyFont="1" applyFill="1" applyBorder="1" applyAlignment="1">
      <alignment vertical="center"/>
    </xf>
    <xf numFmtId="164" fontId="1" fillId="8" borderId="1" xfId="5" applyFont="1" applyFill="1" applyBorder="1" applyAlignment="1">
      <alignment vertical="center" wrapText="1"/>
    </xf>
    <xf numFmtId="164" fontId="2" fillId="8" borderId="4" xfId="5" applyFont="1" applyFill="1" applyBorder="1" applyAlignment="1">
      <alignment horizontal="center" vertical="center" wrapText="1"/>
    </xf>
    <xf numFmtId="0" fontId="3" fillId="8" borderId="4" xfId="1" applyFont="1" applyFill="1" applyBorder="1" applyAlignment="1">
      <alignment horizontal="center" vertical="center" wrapText="1"/>
    </xf>
    <xf numFmtId="164" fontId="4" fillId="8" borderId="4" xfId="5" applyFont="1" applyFill="1" applyBorder="1" applyAlignment="1">
      <alignment horizontal="center" vertical="center" wrapText="1"/>
    </xf>
    <xf numFmtId="0" fontId="8" fillId="8" borderId="1" xfId="1" applyFont="1" applyFill="1" applyBorder="1" applyAlignment="1">
      <alignment horizontal="center" vertical="center" wrapText="1"/>
    </xf>
    <xf numFmtId="0" fontId="3" fillId="8" borderId="1" xfId="1" applyNumberFormat="1" applyFont="1" applyFill="1" applyBorder="1" applyAlignment="1">
      <alignment horizontal="center" vertical="center" wrapText="1"/>
    </xf>
    <xf numFmtId="164" fontId="2" fillId="8" borderId="2" xfId="5" applyFont="1" applyFill="1" applyBorder="1" applyAlignment="1">
      <alignment horizontal="center" vertical="center" wrapText="1"/>
    </xf>
    <xf numFmtId="0" fontId="3" fillId="8" borderId="2" xfId="1" applyNumberFormat="1" applyFont="1" applyFill="1" applyBorder="1" applyAlignment="1">
      <alignment horizontal="center" vertical="center" wrapText="1"/>
    </xf>
    <xf numFmtId="164" fontId="4" fillId="8" borderId="2" xfId="5" applyFont="1" applyFill="1" applyBorder="1" applyAlignment="1">
      <alignment horizontal="center" vertical="center" wrapText="1"/>
    </xf>
    <xf numFmtId="164" fontId="1" fillId="8" borderId="2" xfId="5" applyFont="1" applyFill="1" applyBorder="1" applyAlignment="1">
      <alignment vertical="center" wrapText="1"/>
    </xf>
    <xf numFmtId="164" fontId="5" fillId="8" borderId="14" xfId="5" applyFont="1" applyFill="1" applyBorder="1" applyAlignment="1">
      <alignment vertical="center"/>
    </xf>
    <xf numFmtId="164" fontId="2" fillId="8" borderId="7" xfId="5" applyFont="1" applyFill="1" applyBorder="1" applyAlignment="1">
      <alignment horizontal="center" vertical="center" wrapText="1"/>
    </xf>
    <xf numFmtId="0" fontId="3" fillId="8" borderId="7" xfId="1" applyNumberFormat="1" applyFont="1" applyFill="1" applyBorder="1" applyAlignment="1">
      <alignment horizontal="center" vertical="center" wrapText="1"/>
    </xf>
    <xf numFmtId="164" fontId="4" fillId="8" borderId="7" xfId="5" applyFont="1" applyFill="1" applyBorder="1" applyAlignment="1">
      <alignment horizontal="center" vertical="center" wrapText="1"/>
    </xf>
    <xf numFmtId="164" fontId="1" fillId="8" borderId="7" xfId="5" applyFont="1" applyFill="1" applyBorder="1" applyAlignment="1">
      <alignment vertical="center" wrapText="1"/>
    </xf>
    <xf numFmtId="164" fontId="5" fillId="8" borderId="7" xfId="5" applyFont="1" applyFill="1" applyBorder="1" applyAlignment="1">
      <alignment vertical="center"/>
    </xf>
    <xf numFmtId="164" fontId="5" fillId="8" borderId="1" xfId="5" applyFont="1" applyFill="1" applyBorder="1" applyAlignment="1">
      <alignment vertical="center"/>
    </xf>
    <xf numFmtId="164" fontId="2" fillId="8" borderId="3" xfId="5" applyFont="1" applyFill="1" applyBorder="1" applyAlignment="1">
      <alignment horizontal="center" vertical="center" wrapText="1"/>
    </xf>
    <xf numFmtId="0" fontId="3" fillId="8" borderId="3" xfId="1" applyNumberFormat="1" applyFont="1" applyFill="1" applyBorder="1" applyAlignment="1">
      <alignment horizontal="center" vertical="center" wrapText="1"/>
    </xf>
    <xf numFmtId="164" fontId="4" fillId="8" borderId="3" xfId="5" applyFont="1" applyFill="1" applyBorder="1" applyAlignment="1">
      <alignment horizontal="center" vertical="center" wrapText="1"/>
    </xf>
    <xf numFmtId="164" fontId="1" fillId="8" borderId="3" xfId="5" applyFont="1" applyFill="1" applyBorder="1" applyAlignment="1">
      <alignment vertical="center" wrapText="1"/>
    </xf>
    <xf numFmtId="164" fontId="5" fillId="8" borderId="18" xfId="5" applyFont="1" applyFill="1" applyBorder="1" applyAlignment="1">
      <alignment vertical="center"/>
    </xf>
    <xf numFmtId="0" fontId="9" fillId="8" borderId="1" xfId="1" applyNumberFormat="1" applyFont="1" applyFill="1" applyBorder="1" applyAlignment="1">
      <alignment horizontal="center" vertical="center" wrapText="1"/>
    </xf>
    <xf numFmtId="164" fontId="2" fillId="8" borderId="10" xfId="5" applyFont="1" applyFill="1" applyBorder="1" applyAlignment="1">
      <alignment horizontal="center" vertical="center" wrapText="1"/>
    </xf>
    <xf numFmtId="0" fontId="3" fillId="8" borderId="10" xfId="1" applyNumberFormat="1" applyFont="1" applyFill="1" applyBorder="1" applyAlignment="1">
      <alignment horizontal="center" vertical="center" wrapText="1"/>
    </xf>
    <xf numFmtId="164" fontId="4" fillId="8" borderId="10" xfId="5" applyFont="1" applyFill="1" applyBorder="1" applyAlignment="1">
      <alignment horizontal="center" vertical="center" wrapText="1"/>
    </xf>
    <xf numFmtId="164" fontId="1" fillId="8" borderId="12" xfId="5" applyFont="1" applyFill="1" applyBorder="1" applyAlignment="1">
      <alignment vertical="center" wrapText="1"/>
    </xf>
    <xf numFmtId="164" fontId="5" fillId="8" borderId="19" xfId="5" applyFont="1" applyFill="1" applyBorder="1" applyAlignment="1">
      <alignment vertical="center"/>
    </xf>
    <xf numFmtId="0" fontId="8" fillId="8" borderId="1" xfId="1" applyNumberFormat="1" applyFont="1" applyFill="1" applyBorder="1" applyAlignment="1">
      <alignment horizontal="center" vertical="center" wrapText="1"/>
    </xf>
    <xf numFmtId="164" fontId="5" fillId="8" borderId="20" xfId="5" applyFont="1" applyFill="1" applyBorder="1" applyAlignment="1">
      <alignment vertical="center"/>
    </xf>
    <xf numFmtId="0" fontId="3" fillId="8" borderId="7" xfId="1" applyFont="1" applyFill="1" applyBorder="1" applyAlignment="1">
      <alignment horizontal="center" vertical="center" wrapText="1"/>
    </xf>
    <xf numFmtId="164" fontId="7" fillId="8" borderId="1" xfId="5" applyFont="1" applyFill="1" applyBorder="1" applyAlignment="1">
      <alignment vertical="center" wrapText="1"/>
    </xf>
    <xf numFmtId="164" fontId="2" fillId="8" borderId="12" xfId="5" applyFont="1" applyFill="1" applyBorder="1" applyAlignment="1">
      <alignment horizontal="center" vertical="center" wrapText="1"/>
    </xf>
    <xf numFmtId="0" fontId="3" fillId="8" borderId="12" xfId="1" applyFont="1" applyFill="1" applyBorder="1" applyAlignment="1">
      <alignment horizontal="center" vertical="center" wrapText="1"/>
    </xf>
    <xf numFmtId="164" fontId="4" fillId="8" borderId="12" xfId="5" applyFont="1" applyFill="1" applyBorder="1" applyAlignment="1">
      <alignment horizontal="center" vertical="center" wrapText="1"/>
    </xf>
    <xf numFmtId="0" fontId="3" fillId="8" borderId="2" xfId="1" applyFont="1" applyFill="1" applyBorder="1" applyAlignment="1">
      <alignment horizontal="center" vertical="center" wrapText="1"/>
    </xf>
    <xf numFmtId="0" fontId="3" fillId="8" borderId="10" xfId="1" applyFont="1" applyFill="1" applyBorder="1" applyAlignment="1">
      <alignment horizontal="center" vertical="center" wrapText="1"/>
    </xf>
    <xf numFmtId="164" fontId="1" fillId="8" borderId="4" xfId="5" applyFont="1" applyFill="1" applyBorder="1" applyAlignment="1">
      <alignment vertical="center" wrapText="1"/>
    </xf>
    <xf numFmtId="164" fontId="5" fillId="8" borderId="21" xfId="5" applyFont="1" applyFill="1" applyBorder="1" applyAlignment="1">
      <alignment vertical="center"/>
    </xf>
    <xf numFmtId="0" fontId="3" fillId="8" borderId="4" xfId="1" applyNumberFormat="1" applyFont="1" applyFill="1" applyBorder="1" applyAlignment="1">
      <alignment horizontal="center" vertical="center" wrapText="1"/>
    </xf>
    <xf numFmtId="0" fontId="3" fillId="8" borderId="3" xfId="1" applyFont="1" applyFill="1" applyBorder="1" applyAlignment="1">
      <alignment horizontal="center" vertical="center" wrapText="1"/>
    </xf>
    <xf numFmtId="164" fontId="8" fillId="8" borderId="3" xfId="5" applyFont="1" applyFill="1" applyBorder="1" applyAlignment="1">
      <alignment vertical="center" wrapText="1"/>
    </xf>
    <xf numFmtId="164" fontId="17" fillId="8" borderId="18" xfId="5" applyFont="1" applyFill="1" applyBorder="1" applyAlignment="1">
      <alignment vertical="center"/>
    </xf>
    <xf numFmtId="0" fontId="3" fillId="8" borderId="12" xfId="1" applyNumberFormat="1" applyFont="1" applyFill="1" applyBorder="1" applyAlignment="1">
      <alignment horizontal="center" vertical="center" wrapText="1"/>
    </xf>
    <xf numFmtId="164" fontId="5" fillId="8" borderId="12" xfId="5" applyFont="1" applyFill="1" applyBorder="1" applyAlignment="1">
      <alignment vertical="center"/>
    </xf>
    <xf numFmtId="164" fontId="18" fillId="8" borderId="5" xfId="5" applyFont="1" applyFill="1" applyBorder="1" applyAlignment="1">
      <alignment vertical="center"/>
    </xf>
    <xf numFmtId="164" fontId="8" fillId="8" borderId="1" xfId="5" applyFont="1" applyFill="1" applyBorder="1" applyAlignment="1">
      <alignment vertical="center" wrapText="1"/>
    </xf>
    <xf numFmtId="164" fontId="17" fillId="8" borderId="5" xfId="5" applyFont="1" applyFill="1" applyBorder="1" applyAlignment="1">
      <alignment vertical="center"/>
    </xf>
    <xf numFmtId="164" fontId="1" fillId="8" borderId="1" xfId="5" applyFont="1" applyFill="1" applyBorder="1" applyAlignment="1">
      <alignment vertical="center"/>
    </xf>
    <xf numFmtId="0" fontId="22" fillId="9" borderId="1" xfId="1" applyFill="1" applyBorder="1" applyAlignment="1">
      <alignment horizontal="center" vertical="center" wrapText="1"/>
    </xf>
    <xf numFmtId="0" fontId="1" fillId="9" borderId="2" xfId="1" applyFont="1" applyFill="1" applyBorder="1" applyAlignment="1">
      <alignment horizontal="center" vertical="center" wrapText="1"/>
    </xf>
    <xf numFmtId="0" fontId="1" fillId="9" borderId="1" xfId="1" applyFont="1" applyFill="1" applyBorder="1" applyAlignment="1">
      <alignment horizontal="center" vertical="center" wrapText="1"/>
    </xf>
    <xf numFmtId="0" fontId="1" fillId="9" borderId="3" xfId="1" applyFont="1" applyFill="1" applyBorder="1" applyAlignment="1">
      <alignment horizontal="center" vertical="center" wrapText="1"/>
    </xf>
    <xf numFmtId="0" fontId="22" fillId="9" borderId="1" xfId="1" applyFill="1" applyBorder="1" applyAlignment="1">
      <alignment vertical="center" wrapText="1"/>
    </xf>
    <xf numFmtId="0" fontId="22" fillId="9" borderId="1" xfId="2" applyFill="1" applyBorder="1" applyAlignment="1">
      <alignment horizontal="center" vertical="center" wrapText="1"/>
    </xf>
    <xf numFmtId="0" fontId="24" fillId="9" borderId="1" xfId="1" applyFont="1" applyFill="1" applyBorder="1" applyAlignment="1">
      <alignment horizontal="center" vertical="center" wrapText="1"/>
    </xf>
    <xf numFmtId="0" fontId="25" fillId="9" borderId="1" xfId="1" applyFont="1" applyFill="1" applyBorder="1" applyAlignment="1">
      <alignment horizontal="center" vertical="center" wrapText="1"/>
    </xf>
    <xf numFmtId="0" fontId="3" fillId="9" borderId="1" xfId="1" applyFont="1" applyFill="1" applyBorder="1" applyAlignment="1">
      <alignment horizontal="center" vertical="center" wrapText="1"/>
    </xf>
    <xf numFmtId="0" fontId="22" fillId="9" borderId="4" xfId="1" applyFill="1" applyBorder="1" applyAlignment="1">
      <alignment vertical="center" wrapText="1"/>
    </xf>
    <xf numFmtId="0" fontId="22" fillId="9" borderId="2" xfId="1" applyFill="1" applyBorder="1" applyAlignment="1">
      <alignment horizontal="center" vertical="center" wrapText="1"/>
    </xf>
    <xf numFmtId="0" fontId="22" fillId="9" borderId="6" xfId="1" applyFill="1" applyBorder="1" applyAlignment="1">
      <alignment horizontal="center" vertical="center" wrapText="1"/>
    </xf>
    <xf numFmtId="0" fontId="22" fillId="9" borderId="7" xfId="1" applyFill="1" applyBorder="1" applyAlignment="1">
      <alignment horizontal="center" vertical="center" wrapText="1"/>
    </xf>
    <xf numFmtId="0" fontId="22" fillId="9" borderId="8" xfId="1" applyFill="1" applyBorder="1" applyAlignment="1">
      <alignment horizontal="center" vertical="center" wrapText="1"/>
    </xf>
    <xf numFmtId="0" fontId="22" fillId="9" borderId="11" xfId="1" applyFill="1" applyBorder="1" applyAlignment="1">
      <alignment horizontal="center" vertical="center" wrapText="1"/>
    </xf>
    <xf numFmtId="0" fontId="3" fillId="9" borderId="3" xfId="1" applyFont="1" applyFill="1" applyBorder="1" applyAlignment="1">
      <alignment horizontal="center" vertical="center" wrapText="1"/>
    </xf>
    <xf numFmtId="0" fontId="22" fillId="9" borderId="3" xfId="1" applyFill="1" applyBorder="1" applyAlignment="1">
      <alignment vertical="center" wrapText="1"/>
    </xf>
    <xf numFmtId="0" fontId="22" fillId="9" borderId="9" xfId="1" applyFill="1" applyBorder="1" applyAlignment="1">
      <alignment horizontal="center" vertical="center" wrapText="1"/>
    </xf>
    <xf numFmtId="0" fontId="22" fillId="9" borderId="12" xfId="1" applyFill="1" applyBorder="1" applyAlignment="1">
      <alignment horizontal="center" vertical="center" wrapText="1"/>
    </xf>
    <xf numFmtId="0" fontId="22" fillId="9" borderId="12" xfId="1" applyFill="1" applyBorder="1" applyAlignment="1">
      <alignment vertical="center" wrapText="1"/>
    </xf>
    <xf numFmtId="0" fontId="22" fillId="9" borderId="3" xfId="1" applyFill="1" applyBorder="1" applyAlignment="1">
      <alignment horizontal="center" vertical="center" wrapText="1"/>
    </xf>
    <xf numFmtId="0" fontId="23" fillId="9" borderId="3" xfId="1" applyFont="1" applyFill="1" applyBorder="1" applyAlignment="1">
      <alignment horizontal="center" vertical="center" wrapText="1"/>
    </xf>
    <xf numFmtId="0" fontId="22" fillId="9" borderId="3" xfId="1" applyFont="1" applyFill="1" applyBorder="1" applyAlignment="1">
      <alignment horizontal="center" vertical="center" wrapText="1"/>
    </xf>
    <xf numFmtId="0" fontId="23" fillId="9" borderId="1" xfId="1" applyFont="1" applyFill="1" applyBorder="1" applyAlignment="1">
      <alignment horizontal="center" vertical="center" wrapText="1"/>
    </xf>
    <xf numFmtId="0" fontId="22" fillId="9" borderId="1" xfId="1" applyFont="1" applyFill="1" applyBorder="1" applyAlignment="1">
      <alignment horizontal="center" vertical="center" wrapText="1"/>
    </xf>
    <xf numFmtId="0" fontId="2" fillId="9" borderId="7" xfId="1" applyFont="1" applyFill="1" applyBorder="1" applyAlignment="1">
      <alignment vertical="center" wrapText="1"/>
    </xf>
    <xf numFmtId="0" fontId="2" fillId="9" borderId="25" xfId="1" applyFont="1" applyFill="1" applyBorder="1" applyAlignment="1">
      <alignment vertical="center" wrapText="1"/>
    </xf>
    <xf numFmtId="0" fontId="2" fillId="9" borderId="1" xfId="1" applyFont="1" applyFill="1" applyBorder="1" applyAlignment="1">
      <alignment vertical="center" wrapText="1"/>
    </xf>
    <xf numFmtId="0" fontId="2" fillId="9" borderId="4" xfId="1" applyFont="1" applyFill="1" applyBorder="1" applyAlignment="1">
      <alignment vertical="center" wrapText="1"/>
    </xf>
    <xf numFmtId="0" fontId="0" fillId="9" borderId="1" xfId="1" applyFont="1" applyFill="1" applyBorder="1" applyAlignment="1">
      <alignment horizontal="center" vertical="center" wrapText="1"/>
    </xf>
    <xf numFmtId="0" fontId="2" fillId="9" borderId="7" xfId="1" applyFont="1" applyFill="1" applyBorder="1" applyAlignment="1">
      <alignment horizontal="center" vertical="center" wrapText="1"/>
    </xf>
    <xf numFmtId="0" fontId="7" fillId="9" borderId="7" xfId="1" applyFont="1" applyFill="1" applyBorder="1" applyAlignment="1">
      <alignment horizontal="center" vertical="center" wrapText="1"/>
    </xf>
    <xf numFmtId="0" fontId="2" fillId="9" borderId="1" xfId="1" applyFont="1" applyFill="1" applyBorder="1" applyAlignment="1">
      <alignment horizontal="center" vertical="center" wrapText="1"/>
    </xf>
    <xf numFmtId="0" fontId="2" fillId="9" borderId="12" xfId="1" applyFont="1" applyFill="1" applyBorder="1" applyAlignment="1">
      <alignment horizontal="center" vertical="center" wrapText="1"/>
    </xf>
    <xf numFmtId="0" fontId="22" fillId="9" borderId="2" xfId="1" applyFont="1" applyFill="1" applyBorder="1" applyAlignment="1">
      <alignment horizontal="center" vertical="center" wrapText="1"/>
    </xf>
    <xf numFmtId="0" fontId="22" fillId="9" borderId="2" xfId="1" applyFill="1" applyBorder="1" applyAlignment="1">
      <alignment vertical="center" wrapText="1"/>
    </xf>
    <xf numFmtId="0" fontId="22" fillId="9" borderId="7" xfId="1" applyFill="1" applyBorder="1" applyAlignment="1">
      <alignment vertical="center" wrapText="1"/>
    </xf>
    <xf numFmtId="0" fontId="22" fillId="9" borderId="13" xfId="1" applyFill="1" applyBorder="1" applyAlignment="1">
      <alignment horizontal="center" vertical="center" wrapText="1"/>
    </xf>
    <xf numFmtId="0" fontId="12" fillId="9" borderId="3" xfId="1" applyFont="1" applyFill="1" applyBorder="1" applyAlignment="1">
      <alignment vertical="center" wrapText="1"/>
    </xf>
    <xf numFmtId="0" fontId="0" fillId="9" borderId="12" xfId="1" applyFont="1" applyFill="1" applyBorder="1" applyAlignment="1">
      <alignment horizontal="center" vertical="center" wrapText="1"/>
    </xf>
    <xf numFmtId="0" fontId="13" fillId="9" borderId="1" xfId="1" applyFont="1" applyFill="1" applyBorder="1" applyAlignment="1">
      <alignment horizontal="center" vertical="center" wrapText="1"/>
    </xf>
    <xf numFmtId="0" fontId="12" fillId="9" borderId="1" xfId="1" applyFont="1" applyFill="1" applyBorder="1" applyAlignment="1">
      <alignment vertical="center" wrapText="1"/>
    </xf>
    <xf numFmtId="0" fontId="26" fillId="9" borderId="1" xfId="1" applyFont="1" applyFill="1" applyBorder="1" applyAlignment="1">
      <alignment horizontal="center" vertical="center" wrapText="1"/>
    </xf>
    <xf numFmtId="0" fontId="0" fillId="9" borderId="1" xfId="1" applyNumberFormat="1" applyFont="1" applyFill="1" applyBorder="1" applyAlignment="1">
      <alignment horizontal="center" vertical="center" wrapText="1"/>
    </xf>
    <xf numFmtId="0" fontId="22" fillId="9" borderId="1" xfId="1" applyNumberFormat="1" applyFill="1" applyBorder="1" applyAlignment="1"/>
    <xf numFmtId="0" fontId="22" fillId="9" borderId="1" xfId="1" applyNumberFormat="1" applyFill="1" applyBorder="1" applyAlignment="1">
      <alignment horizontal="center" vertical="center" wrapText="1"/>
    </xf>
    <xf numFmtId="0" fontId="14" fillId="9" borderId="1" xfId="1" applyNumberFormat="1" applyFont="1" applyFill="1" applyBorder="1" applyAlignment="1">
      <alignment horizontal="center" vertical="center" wrapText="1"/>
    </xf>
    <xf numFmtId="0" fontId="15" fillId="9" borderId="3" xfId="1" applyFont="1" applyFill="1" applyBorder="1" applyAlignment="1">
      <alignment horizontal="center" vertical="center"/>
    </xf>
    <xf numFmtId="0" fontId="22" fillId="0" borderId="1" xfId="1" applyFill="1" applyBorder="1" applyAlignment="1">
      <alignment horizontal="center" vertical="center" wrapText="1"/>
    </xf>
    <xf numFmtId="164" fontId="2" fillId="8" borderId="4" xfId="5" applyFont="1" applyFill="1" applyBorder="1" applyAlignment="1">
      <alignment horizontal="center" vertical="center" wrapText="1"/>
    </xf>
    <xf numFmtId="0" fontId="22" fillId="9" borderId="1" xfId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0" fontId="22" fillId="0" borderId="1" xfId="1" applyFill="1" applyBorder="1" applyAlignment="1">
      <alignment horizontal="center" vertical="center" wrapText="1"/>
    </xf>
    <xf numFmtId="0" fontId="22" fillId="9" borderId="1" xfId="1" applyFill="1" applyBorder="1" applyAlignment="1">
      <alignment horizontal="center" vertical="center" wrapText="1"/>
    </xf>
    <xf numFmtId="164" fontId="2" fillId="8" borderId="4" xfId="5" applyFont="1" applyFill="1" applyBorder="1" applyAlignment="1">
      <alignment horizontal="center" vertical="center" wrapText="1"/>
    </xf>
    <xf numFmtId="0" fontId="27" fillId="0" borderId="0" xfId="6"/>
    <xf numFmtId="0" fontId="22" fillId="0" borderId="1" xfId="1" applyFill="1" applyBorder="1" applyAlignment="1">
      <alignment horizontal="center" vertical="center" wrapText="1"/>
    </xf>
    <xf numFmtId="0" fontId="22" fillId="9" borderId="1" xfId="1" applyFill="1" applyBorder="1" applyAlignment="1">
      <alignment horizontal="center" vertical="center" wrapText="1"/>
    </xf>
    <xf numFmtId="0" fontId="22" fillId="9" borderId="11" xfId="1" applyFill="1" applyBorder="1" applyAlignment="1">
      <alignment horizontal="center" vertical="center" wrapText="1"/>
    </xf>
    <xf numFmtId="164" fontId="2" fillId="8" borderId="4" xfId="5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center" vertical="center" wrapText="1"/>
    </xf>
    <xf numFmtId="164" fontId="2" fillId="0" borderId="2" xfId="5" applyFont="1" applyFill="1" applyBorder="1" applyAlignment="1">
      <alignment horizontal="center" vertical="center" wrapText="1"/>
    </xf>
    <xf numFmtId="164" fontId="2" fillId="0" borderId="3" xfId="5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164" fontId="4" fillId="0" borderId="2" xfId="5" applyFont="1" applyFill="1" applyBorder="1" applyAlignment="1">
      <alignment horizontal="center" vertical="center" wrapText="1"/>
    </xf>
    <xf numFmtId="164" fontId="4" fillId="0" borderId="3" xfId="5" applyFont="1" applyFill="1" applyBorder="1" applyAlignment="1">
      <alignment horizontal="center" vertical="center" wrapText="1"/>
    </xf>
    <xf numFmtId="164" fontId="1" fillId="0" borderId="1" xfId="5" applyFont="1" applyFill="1" applyBorder="1" applyAlignment="1">
      <alignment horizontal="center" vertical="center" wrapText="1"/>
    </xf>
    <xf numFmtId="164" fontId="5" fillId="0" borderId="1" xfId="5" applyFont="1" applyFill="1" applyBorder="1" applyAlignment="1">
      <alignment horizontal="center" vertical="center"/>
    </xf>
    <xf numFmtId="0" fontId="15" fillId="5" borderId="1" xfId="1" applyFont="1" applyFill="1" applyBorder="1" applyAlignment="1">
      <alignment horizontal="center" vertical="center"/>
    </xf>
    <xf numFmtId="0" fontId="22" fillId="0" borderId="1" xfId="1" applyFill="1" applyBorder="1" applyAlignment="1">
      <alignment horizontal="center" vertical="center" wrapText="1"/>
    </xf>
    <xf numFmtId="0" fontId="22" fillId="0" borderId="5" xfId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/>
    </xf>
    <xf numFmtId="0" fontId="22" fillId="5" borderId="22" xfId="1" applyFill="1" applyBorder="1" applyAlignment="1">
      <alignment horizontal="center" vertical="center" wrapText="1"/>
    </xf>
    <xf numFmtId="0" fontId="22" fillId="5" borderId="23" xfId="1" applyFill="1" applyBorder="1" applyAlignment="1">
      <alignment horizontal="center" vertical="center" wrapText="1"/>
    </xf>
    <xf numFmtId="0" fontId="22" fillId="3" borderId="1" xfId="1" applyFill="1" applyBorder="1" applyAlignment="1">
      <alignment horizontal="center" vertical="center" wrapText="1"/>
    </xf>
    <xf numFmtId="0" fontId="22" fillId="3" borderId="2" xfId="1" applyFill="1" applyBorder="1" applyAlignment="1">
      <alignment horizontal="center" vertical="center" wrapText="1"/>
    </xf>
    <xf numFmtId="0" fontId="22" fillId="5" borderId="7" xfId="1" applyFill="1" applyBorder="1" applyAlignment="1">
      <alignment horizontal="center" vertical="center" wrapText="1"/>
    </xf>
    <xf numFmtId="0" fontId="22" fillId="5" borderId="1" xfId="1" applyFill="1" applyBorder="1" applyAlignment="1">
      <alignment horizontal="center" vertical="center" wrapText="1"/>
    </xf>
    <xf numFmtId="0" fontId="2" fillId="5" borderId="7" xfId="1" applyFont="1" applyFill="1" applyBorder="1" applyAlignment="1">
      <alignment horizontal="center" vertical="center" wrapText="1"/>
    </xf>
    <xf numFmtId="0" fontId="2" fillId="5" borderId="1" xfId="1" applyFont="1" applyFill="1" applyBorder="1" applyAlignment="1">
      <alignment horizontal="center" vertical="center" wrapText="1"/>
    </xf>
    <xf numFmtId="0" fontId="2" fillId="5" borderId="12" xfId="1" applyFont="1" applyFill="1" applyBorder="1" applyAlignment="1">
      <alignment horizontal="center" vertical="center" wrapText="1"/>
    </xf>
    <xf numFmtId="0" fontId="3" fillId="4" borderId="2" xfId="1" applyNumberFormat="1" applyFont="1" applyFill="1" applyBorder="1" applyAlignment="1">
      <alignment horizontal="center" vertical="center" wrapText="1"/>
    </xf>
    <xf numFmtId="0" fontId="3" fillId="4" borderId="1" xfId="1" applyNumberFormat="1" applyFont="1" applyFill="1" applyBorder="1" applyAlignment="1">
      <alignment horizontal="center" vertical="center" wrapText="1"/>
    </xf>
    <xf numFmtId="164" fontId="4" fillId="4" borderId="2" xfId="5" applyNumberFormat="1" applyFont="1" applyFill="1" applyBorder="1" applyAlignment="1">
      <alignment horizontal="center" vertical="center" wrapText="1"/>
    </xf>
    <xf numFmtId="164" fontId="4" fillId="4" borderId="1" xfId="5" applyNumberFormat="1" applyFont="1" applyFill="1" applyBorder="1" applyAlignment="1">
      <alignment horizontal="center" vertical="center" wrapText="1"/>
    </xf>
    <xf numFmtId="164" fontId="2" fillId="4" borderId="2" xfId="5" applyNumberFormat="1" applyFont="1" applyFill="1" applyBorder="1" applyAlignment="1">
      <alignment horizontal="center" vertical="center" wrapText="1"/>
    </xf>
    <xf numFmtId="164" fontId="2" fillId="4" borderId="1" xfId="5" applyNumberFormat="1" applyFont="1" applyFill="1" applyBorder="1" applyAlignment="1">
      <alignment horizontal="center" vertical="center" wrapText="1"/>
    </xf>
    <xf numFmtId="0" fontId="22" fillId="2" borderId="1" xfId="1" applyFill="1" applyBorder="1" applyAlignment="1">
      <alignment horizontal="center" vertical="center" wrapText="1"/>
    </xf>
    <xf numFmtId="0" fontId="3" fillId="8" borderId="2" xfId="1" applyNumberFormat="1" applyFont="1" applyFill="1" applyBorder="1" applyAlignment="1">
      <alignment horizontal="center" vertical="center" wrapText="1"/>
    </xf>
    <xf numFmtId="0" fontId="3" fillId="8" borderId="1" xfId="1" applyNumberFormat="1" applyFont="1" applyFill="1" applyBorder="1" applyAlignment="1">
      <alignment horizontal="center" vertical="center" wrapText="1"/>
    </xf>
    <xf numFmtId="164" fontId="4" fillId="8" borderId="2" xfId="5" applyNumberFormat="1" applyFont="1" applyFill="1" applyBorder="1" applyAlignment="1">
      <alignment horizontal="center" vertical="center" wrapText="1"/>
    </xf>
    <xf numFmtId="164" fontId="4" fillId="8" borderId="1" xfId="5" applyNumberFormat="1" applyFont="1" applyFill="1" applyBorder="1" applyAlignment="1">
      <alignment horizontal="center" vertical="center" wrapText="1"/>
    </xf>
    <xf numFmtId="0" fontId="3" fillId="8" borderId="25" xfId="1" applyNumberFormat="1" applyFont="1" applyFill="1" applyBorder="1" applyAlignment="1">
      <alignment horizontal="center" vertical="center" wrapText="1"/>
    </xf>
    <xf numFmtId="0" fontId="3" fillId="8" borderId="4" xfId="1" applyNumberFormat="1" applyFont="1" applyFill="1" applyBorder="1" applyAlignment="1">
      <alignment horizontal="center" vertical="center" wrapText="1"/>
    </xf>
    <xf numFmtId="0" fontId="3" fillId="8" borderId="10" xfId="1" applyNumberFormat="1" applyFont="1" applyFill="1" applyBorder="1" applyAlignment="1">
      <alignment horizontal="center" vertical="center" wrapText="1"/>
    </xf>
    <xf numFmtId="0" fontId="1" fillId="9" borderId="1" xfId="1" applyFont="1" applyFill="1" applyBorder="1" applyAlignment="1">
      <alignment horizontal="center" vertical="center" wrapText="1"/>
    </xf>
    <xf numFmtId="164" fontId="2" fillId="8" borderId="2" xfId="5" applyNumberFormat="1" applyFont="1" applyFill="1" applyBorder="1" applyAlignment="1">
      <alignment horizontal="center" vertical="center" wrapText="1"/>
    </xf>
    <xf numFmtId="164" fontId="2" fillId="8" borderId="1" xfId="5" applyNumberFormat="1" applyFont="1" applyFill="1" applyBorder="1" applyAlignment="1">
      <alignment horizontal="center" vertical="center" wrapText="1"/>
    </xf>
    <xf numFmtId="164" fontId="2" fillId="8" borderId="25" xfId="5" applyFont="1" applyFill="1" applyBorder="1" applyAlignment="1">
      <alignment horizontal="center" vertical="center" wrapText="1"/>
    </xf>
    <xf numFmtId="164" fontId="2" fillId="8" borderId="4" xfId="5" applyFont="1" applyFill="1" applyBorder="1" applyAlignment="1">
      <alignment horizontal="center" vertical="center" wrapText="1"/>
    </xf>
    <xf numFmtId="164" fontId="2" fillId="8" borderId="10" xfId="5" applyFont="1" applyFill="1" applyBorder="1" applyAlignment="1">
      <alignment horizontal="center" vertical="center" wrapText="1"/>
    </xf>
    <xf numFmtId="0" fontId="22" fillId="9" borderId="22" xfId="1" applyFill="1" applyBorder="1" applyAlignment="1">
      <alignment horizontal="center" vertical="center" wrapText="1"/>
    </xf>
    <xf numFmtId="0" fontId="22" fillId="9" borderId="23" xfId="1" applyFill="1" applyBorder="1" applyAlignment="1">
      <alignment horizontal="center" vertical="center" wrapText="1"/>
    </xf>
    <xf numFmtId="0" fontId="22" fillId="9" borderId="1" xfId="1" applyFill="1" applyBorder="1" applyAlignment="1">
      <alignment horizontal="center" vertical="center" wrapText="1"/>
    </xf>
    <xf numFmtId="0" fontId="22" fillId="9" borderId="2" xfId="1" applyFill="1" applyBorder="1" applyAlignment="1">
      <alignment horizontal="center" vertical="center" wrapText="1"/>
    </xf>
    <xf numFmtId="0" fontId="22" fillId="9" borderId="7" xfId="1" applyFill="1" applyBorder="1" applyAlignment="1">
      <alignment horizontal="center" vertical="center" wrapText="1"/>
    </xf>
    <xf numFmtId="0" fontId="22" fillId="9" borderId="25" xfId="1" applyFont="1" applyFill="1" applyBorder="1" applyAlignment="1">
      <alignment horizontal="center" vertical="center" wrapText="1"/>
    </xf>
    <xf numFmtId="0" fontId="22" fillId="9" borderId="3" xfId="1" applyFont="1" applyFill="1" applyBorder="1" applyAlignment="1">
      <alignment horizontal="center" vertical="center" wrapText="1"/>
    </xf>
    <xf numFmtId="0" fontId="22" fillId="9" borderId="11" xfId="1" applyFill="1" applyBorder="1" applyAlignment="1">
      <alignment horizontal="center" vertical="center" wrapText="1"/>
    </xf>
    <xf numFmtId="0" fontId="15" fillId="9" borderId="1" xfId="1" applyFont="1" applyFill="1" applyBorder="1" applyAlignment="1">
      <alignment horizontal="center" vertical="center"/>
    </xf>
    <xf numFmtId="0" fontId="22" fillId="9" borderId="0" xfId="1" applyFill="1" applyBorder="1" applyAlignment="1">
      <alignment vertical="center" wrapText="1"/>
    </xf>
    <xf numFmtId="0" fontId="26" fillId="9" borderId="3" xfId="1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2" xfId="3" xr:uid="{00000000-0005-0000-0000-000033000000}"/>
    <cellStyle name="Обычный 3" xfId="1" xr:uid="{00000000-0005-0000-0000-000031000000}"/>
    <cellStyle name="Обычный 4" xfId="4" xr:uid="{00000000-0005-0000-0000-000034000000}"/>
    <cellStyle name="Обычный 5" xfId="2" xr:uid="{00000000-0005-0000-0000-000032000000}"/>
    <cellStyle name="Обычный_AGB 26 DL" xfId="6" xr:uid="{4B7B77EE-E309-4B9B-9AE8-29E5D464ED92}"/>
    <cellStyle name="Финансовый" xfId="5" builtinId="3"/>
  </cellStyles>
  <dxfs count="0"/>
  <tableStyles count="0" defaultTableStyle="TableStyleMedium2" defaultPivotStyle="PivotStyleLight16"/>
  <colors>
    <mruColors>
      <color rgb="FFCCFF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21" Type="http://schemas.openxmlformats.org/officeDocument/2006/relationships/image" Target="../media/image21.jpeg"/><Relationship Id="rId42" Type="http://schemas.openxmlformats.org/officeDocument/2006/relationships/image" Target="../media/image47.jpeg"/><Relationship Id="rId47" Type="http://schemas.openxmlformats.org/officeDocument/2006/relationships/image" Target="../media/image52.jpeg"/><Relationship Id="rId63" Type="http://schemas.openxmlformats.org/officeDocument/2006/relationships/image" Target="../media/image68.jpeg"/><Relationship Id="rId68" Type="http://schemas.openxmlformats.org/officeDocument/2006/relationships/image" Target="../media/image73.jpeg"/><Relationship Id="rId84" Type="http://schemas.openxmlformats.org/officeDocument/2006/relationships/image" Target="../media/image89.pn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3.jpeg"/><Relationship Id="rId37" Type="http://schemas.openxmlformats.org/officeDocument/2006/relationships/image" Target="../media/image42.jpeg"/><Relationship Id="rId53" Type="http://schemas.openxmlformats.org/officeDocument/2006/relationships/image" Target="../media/image58.jpeg"/><Relationship Id="rId58" Type="http://schemas.openxmlformats.org/officeDocument/2006/relationships/image" Target="../media/image63.jpeg"/><Relationship Id="rId74" Type="http://schemas.openxmlformats.org/officeDocument/2006/relationships/image" Target="../media/image79.jpeg"/><Relationship Id="rId79" Type="http://schemas.openxmlformats.org/officeDocument/2006/relationships/image" Target="../media/image84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40.jpeg"/><Relationship Id="rId43" Type="http://schemas.openxmlformats.org/officeDocument/2006/relationships/image" Target="../media/image48.jpeg"/><Relationship Id="rId48" Type="http://schemas.openxmlformats.org/officeDocument/2006/relationships/image" Target="../media/image53.jpeg"/><Relationship Id="rId56" Type="http://schemas.openxmlformats.org/officeDocument/2006/relationships/image" Target="../media/image61.jpeg"/><Relationship Id="rId64" Type="http://schemas.openxmlformats.org/officeDocument/2006/relationships/image" Target="../media/image69.jpeg"/><Relationship Id="rId69" Type="http://schemas.openxmlformats.org/officeDocument/2006/relationships/image" Target="../media/image74.jpeg"/><Relationship Id="rId77" Type="http://schemas.openxmlformats.org/officeDocument/2006/relationships/image" Target="../media/image82.jpeg"/><Relationship Id="rId8" Type="http://schemas.openxmlformats.org/officeDocument/2006/relationships/image" Target="../media/image8.jpeg"/><Relationship Id="rId51" Type="http://schemas.openxmlformats.org/officeDocument/2006/relationships/image" Target="../media/image56.jpeg"/><Relationship Id="rId72" Type="http://schemas.openxmlformats.org/officeDocument/2006/relationships/image" Target="../media/image77.jpeg"/><Relationship Id="rId80" Type="http://schemas.openxmlformats.org/officeDocument/2006/relationships/image" Target="../media/image85.jpeg"/><Relationship Id="rId85" Type="http://schemas.openxmlformats.org/officeDocument/2006/relationships/image" Target="../media/image9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43.jpeg"/><Relationship Id="rId46" Type="http://schemas.openxmlformats.org/officeDocument/2006/relationships/image" Target="../media/image51.jpeg"/><Relationship Id="rId59" Type="http://schemas.openxmlformats.org/officeDocument/2006/relationships/image" Target="../media/image64.jpeg"/><Relationship Id="rId67" Type="http://schemas.openxmlformats.org/officeDocument/2006/relationships/image" Target="../media/image72.jpeg"/><Relationship Id="rId20" Type="http://schemas.openxmlformats.org/officeDocument/2006/relationships/image" Target="../media/image20.jpeg"/><Relationship Id="rId41" Type="http://schemas.openxmlformats.org/officeDocument/2006/relationships/image" Target="../media/image46.jpeg"/><Relationship Id="rId54" Type="http://schemas.openxmlformats.org/officeDocument/2006/relationships/image" Target="../media/image59.jpeg"/><Relationship Id="rId62" Type="http://schemas.openxmlformats.org/officeDocument/2006/relationships/image" Target="../media/image67.jpeg"/><Relationship Id="rId70" Type="http://schemas.openxmlformats.org/officeDocument/2006/relationships/image" Target="../media/image75.jpeg"/><Relationship Id="rId75" Type="http://schemas.openxmlformats.org/officeDocument/2006/relationships/image" Target="../media/image80.jpeg"/><Relationship Id="rId83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9.jpeg"/><Relationship Id="rId36" Type="http://schemas.openxmlformats.org/officeDocument/2006/relationships/image" Target="../media/image41.jpeg"/><Relationship Id="rId49" Type="http://schemas.openxmlformats.org/officeDocument/2006/relationships/image" Target="../media/image54.jpeg"/><Relationship Id="rId57" Type="http://schemas.openxmlformats.org/officeDocument/2006/relationships/image" Target="../media/image62.jpeg"/><Relationship Id="rId10" Type="http://schemas.openxmlformats.org/officeDocument/2006/relationships/image" Target="../media/image10.jpeg"/><Relationship Id="rId31" Type="http://schemas.openxmlformats.org/officeDocument/2006/relationships/image" Target="../media/image32.jpeg"/><Relationship Id="rId44" Type="http://schemas.openxmlformats.org/officeDocument/2006/relationships/image" Target="../media/image49.jpeg"/><Relationship Id="rId52" Type="http://schemas.openxmlformats.org/officeDocument/2006/relationships/image" Target="../media/image57.jpeg"/><Relationship Id="rId60" Type="http://schemas.openxmlformats.org/officeDocument/2006/relationships/image" Target="../media/image65.jpeg"/><Relationship Id="rId65" Type="http://schemas.openxmlformats.org/officeDocument/2006/relationships/image" Target="../media/image70.jpeg"/><Relationship Id="rId73" Type="http://schemas.openxmlformats.org/officeDocument/2006/relationships/image" Target="../media/image78.jpeg"/><Relationship Id="rId78" Type="http://schemas.openxmlformats.org/officeDocument/2006/relationships/image" Target="../media/image83.jpeg"/><Relationship Id="rId81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44.jpeg"/><Relationship Id="rId34" Type="http://schemas.openxmlformats.org/officeDocument/2006/relationships/image" Target="../media/image39.jpeg"/><Relationship Id="rId50" Type="http://schemas.openxmlformats.org/officeDocument/2006/relationships/image" Target="../media/image55.jpeg"/><Relationship Id="rId55" Type="http://schemas.openxmlformats.org/officeDocument/2006/relationships/image" Target="../media/image60.jpeg"/><Relationship Id="rId76" Type="http://schemas.openxmlformats.org/officeDocument/2006/relationships/image" Target="../media/image81.jpeg"/><Relationship Id="rId7" Type="http://schemas.openxmlformats.org/officeDocument/2006/relationships/image" Target="../media/image7.jpeg"/><Relationship Id="rId71" Type="http://schemas.openxmlformats.org/officeDocument/2006/relationships/image" Target="../media/image76.jpeg"/><Relationship Id="rId2" Type="http://schemas.openxmlformats.org/officeDocument/2006/relationships/image" Target="../media/image2.jpeg"/><Relationship Id="rId29" Type="http://schemas.openxmlformats.org/officeDocument/2006/relationships/image" Target="../media/image30.jpeg"/><Relationship Id="rId24" Type="http://schemas.openxmlformats.org/officeDocument/2006/relationships/image" Target="../media/image24.jpeg"/><Relationship Id="rId40" Type="http://schemas.openxmlformats.org/officeDocument/2006/relationships/image" Target="../media/image45.jpeg"/><Relationship Id="rId45" Type="http://schemas.openxmlformats.org/officeDocument/2006/relationships/image" Target="../media/image50.jpeg"/><Relationship Id="rId66" Type="http://schemas.openxmlformats.org/officeDocument/2006/relationships/image" Target="../media/image71.jpeg"/><Relationship Id="rId61" Type="http://schemas.openxmlformats.org/officeDocument/2006/relationships/image" Target="../media/image66.jpeg"/><Relationship Id="rId82" Type="http://schemas.openxmlformats.org/officeDocument/2006/relationships/image" Target="../media/image87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21" Type="http://schemas.openxmlformats.org/officeDocument/2006/relationships/image" Target="../media/image21.jpeg"/><Relationship Id="rId42" Type="http://schemas.openxmlformats.org/officeDocument/2006/relationships/image" Target="../media/image47.jpeg"/><Relationship Id="rId47" Type="http://schemas.openxmlformats.org/officeDocument/2006/relationships/image" Target="../media/image52.jpeg"/><Relationship Id="rId63" Type="http://schemas.openxmlformats.org/officeDocument/2006/relationships/image" Target="../media/image68.jpeg"/><Relationship Id="rId68" Type="http://schemas.openxmlformats.org/officeDocument/2006/relationships/image" Target="../media/image73.jpeg"/><Relationship Id="rId84" Type="http://schemas.openxmlformats.org/officeDocument/2006/relationships/image" Target="../media/image90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3.jpeg"/><Relationship Id="rId37" Type="http://schemas.openxmlformats.org/officeDocument/2006/relationships/image" Target="../media/image42.jpeg"/><Relationship Id="rId53" Type="http://schemas.openxmlformats.org/officeDocument/2006/relationships/image" Target="../media/image58.jpeg"/><Relationship Id="rId58" Type="http://schemas.openxmlformats.org/officeDocument/2006/relationships/image" Target="../media/image63.jpeg"/><Relationship Id="rId74" Type="http://schemas.openxmlformats.org/officeDocument/2006/relationships/image" Target="../media/image79.jpeg"/><Relationship Id="rId79" Type="http://schemas.openxmlformats.org/officeDocument/2006/relationships/image" Target="../media/image85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40.jpeg"/><Relationship Id="rId43" Type="http://schemas.openxmlformats.org/officeDocument/2006/relationships/image" Target="../media/image48.jpeg"/><Relationship Id="rId48" Type="http://schemas.openxmlformats.org/officeDocument/2006/relationships/image" Target="../media/image53.jpeg"/><Relationship Id="rId56" Type="http://schemas.openxmlformats.org/officeDocument/2006/relationships/image" Target="../media/image61.jpeg"/><Relationship Id="rId64" Type="http://schemas.openxmlformats.org/officeDocument/2006/relationships/image" Target="../media/image69.jpeg"/><Relationship Id="rId69" Type="http://schemas.openxmlformats.org/officeDocument/2006/relationships/image" Target="../media/image74.jpeg"/><Relationship Id="rId77" Type="http://schemas.openxmlformats.org/officeDocument/2006/relationships/image" Target="../media/image83.jpeg"/><Relationship Id="rId8" Type="http://schemas.openxmlformats.org/officeDocument/2006/relationships/image" Target="../media/image8.jpeg"/><Relationship Id="rId51" Type="http://schemas.openxmlformats.org/officeDocument/2006/relationships/image" Target="../media/image56.jpeg"/><Relationship Id="rId72" Type="http://schemas.openxmlformats.org/officeDocument/2006/relationships/image" Target="../media/image77.jpeg"/><Relationship Id="rId80" Type="http://schemas.openxmlformats.org/officeDocument/2006/relationships/image" Target="../media/image86.jpeg"/><Relationship Id="rId85" Type="http://schemas.openxmlformats.org/officeDocument/2006/relationships/image" Target="../media/image9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43.jpeg"/><Relationship Id="rId46" Type="http://schemas.openxmlformats.org/officeDocument/2006/relationships/image" Target="../media/image51.jpeg"/><Relationship Id="rId59" Type="http://schemas.openxmlformats.org/officeDocument/2006/relationships/image" Target="../media/image64.jpeg"/><Relationship Id="rId67" Type="http://schemas.openxmlformats.org/officeDocument/2006/relationships/image" Target="../media/image72.jpeg"/><Relationship Id="rId20" Type="http://schemas.openxmlformats.org/officeDocument/2006/relationships/image" Target="../media/image20.jpeg"/><Relationship Id="rId41" Type="http://schemas.openxmlformats.org/officeDocument/2006/relationships/image" Target="../media/image46.jpeg"/><Relationship Id="rId54" Type="http://schemas.openxmlformats.org/officeDocument/2006/relationships/image" Target="../media/image59.jpeg"/><Relationship Id="rId62" Type="http://schemas.openxmlformats.org/officeDocument/2006/relationships/image" Target="../media/image67.jpeg"/><Relationship Id="rId70" Type="http://schemas.openxmlformats.org/officeDocument/2006/relationships/image" Target="../media/image75.jpeg"/><Relationship Id="rId75" Type="http://schemas.openxmlformats.org/officeDocument/2006/relationships/image" Target="../media/image80.jpeg"/><Relationship Id="rId83" Type="http://schemas.openxmlformats.org/officeDocument/2006/relationships/image" Target="../media/image8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9.jpeg"/><Relationship Id="rId36" Type="http://schemas.openxmlformats.org/officeDocument/2006/relationships/image" Target="../media/image41.jpeg"/><Relationship Id="rId49" Type="http://schemas.openxmlformats.org/officeDocument/2006/relationships/image" Target="../media/image54.jpeg"/><Relationship Id="rId57" Type="http://schemas.openxmlformats.org/officeDocument/2006/relationships/image" Target="../media/image62.jpeg"/><Relationship Id="rId10" Type="http://schemas.openxmlformats.org/officeDocument/2006/relationships/image" Target="../media/image10.jpeg"/><Relationship Id="rId31" Type="http://schemas.openxmlformats.org/officeDocument/2006/relationships/image" Target="../media/image32.jpeg"/><Relationship Id="rId44" Type="http://schemas.openxmlformats.org/officeDocument/2006/relationships/image" Target="../media/image49.jpeg"/><Relationship Id="rId52" Type="http://schemas.openxmlformats.org/officeDocument/2006/relationships/image" Target="../media/image57.jpeg"/><Relationship Id="rId60" Type="http://schemas.openxmlformats.org/officeDocument/2006/relationships/image" Target="../media/image65.jpeg"/><Relationship Id="rId65" Type="http://schemas.openxmlformats.org/officeDocument/2006/relationships/image" Target="../media/image70.jpeg"/><Relationship Id="rId73" Type="http://schemas.openxmlformats.org/officeDocument/2006/relationships/image" Target="../media/image78.jpeg"/><Relationship Id="rId78" Type="http://schemas.openxmlformats.org/officeDocument/2006/relationships/image" Target="../media/image84.jpeg"/><Relationship Id="rId81" Type="http://schemas.openxmlformats.org/officeDocument/2006/relationships/image" Target="../media/image8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44.jpeg"/><Relationship Id="rId34" Type="http://schemas.openxmlformats.org/officeDocument/2006/relationships/image" Target="../media/image39.jpeg"/><Relationship Id="rId50" Type="http://schemas.openxmlformats.org/officeDocument/2006/relationships/image" Target="../media/image55.jpeg"/><Relationship Id="rId55" Type="http://schemas.openxmlformats.org/officeDocument/2006/relationships/image" Target="../media/image60.jpeg"/><Relationship Id="rId76" Type="http://schemas.openxmlformats.org/officeDocument/2006/relationships/image" Target="../media/image81.jpeg"/><Relationship Id="rId7" Type="http://schemas.openxmlformats.org/officeDocument/2006/relationships/image" Target="../media/image7.jpeg"/><Relationship Id="rId71" Type="http://schemas.openxmlformats.org/officeDocument/2006/relationships/image" Target="../media/image76.jpeg"/><Relationship Id="rId2" Type="http://schemas.openxmlformats.org/officeDocument/2006/relationships/image" Target="../media/image2.jpeg"/><Relationship Id="rId29" Type="http://schemas.openxmlformats.org/officeDocument/2006/relationships/image" Target="../media/image30.jpeg"/><Relationship Id="rId24" Type="http://schemas.openxmlformats.org/officeDocument/2006/relationships/image" Target="../media/image24.jpeg"/><Relationship Id="rId40" Type="http://schemas.openxmlformats.org/officeDocument/2006/relationships/image" Target="../media/image45.jpeg"/><Relationship Id="rId45" Type="http://schemas.openxmlformats.org/officeDocument/2006/relationships/image" Target="../media/image50.jpeg"/><Relationship Id="rId66" Type="http://schemas.openxmlformats.org/officeDocument/2006/relationships/image" Target="../media/image71.jpeg"/><Relationship Id="rId61" Type="http://schemas.openxmlformats.org/officeDocument/2006/relationships/image" Target="../media/image66.jpeg"/><Relationship Id="rId82" Type="http://schemas.openxmlformats.org/officeDocument/2006/relationships/image" Target="../media/image88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jpeg"/><Relationship Id="rId21" Type="http://schemas.openxmlformats.org/officeDocument/2006/relationships/image" Target="../media/image21.jpeg"/><Relationship Id="rId42" Type="http://schemas.openxmlformats.org/officeDocument/2006/relationships/image" Target="../media/image48.jpeg"/><Relationship Id="rId47" Type="http://schemas.openxmlformats.org/officeDocument/2006/relationships/image" Target="../media/image53.jpeg"/><Relationship Id="rId63" Type="http://schemas.openxmlformats.org/officeDocument/2006/relationships/image" Target="../media/image69.jpeg"/><Relationship Id="rId68" Type="http://schemas.openxmlformats.org/officeDocument/2006/relationships/image" Target="../media/image74.jpeg"/><Relationship Id="rId84" Type="http://schemas.openxmlformats.org/officeDocument/2006/relationships/image" Target="../media/image89.pn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4.jpeg"/><Relationship Id="rId37" Type="http://schemas.openxmlformats.org/officeDocument/2006/relationships/image" Target="../media/image44.jpeg"/><Relationship Id="rId53" Type="http://schemas.openxmlformats.org/officeDocument/2006/relationships/image" Target="../media/image59.jpeg"/><Relationship Id="rId58" Type="http://schemas.openxmlformats.org/officeDocument/2006/relationships/image" Target="../media/image64.jpeg"/><Relationship Id="rId74" Type="http://schemas.openxmlformats.org/officeDocument/2006/relationships/image" Target="../media/image79.jpeg"/><Relationship Id="rId79" Type="http://schemas.openxmlformats.org/officeDocument/2006/relationships/image" Target="../media/image84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41.jpeg"/><Relationship Id="rId43" Type="http://schemas.openxmlformats.org/officeDocument/2006/relationships/image" Target="../media/image49.jpeg"/><Relationship Id="rId48" Type="http://schemas.openxmlformats.org/officeDocument/2006/relationships/image" Target="../media/image54.jpeg"/><Relationship Id="rId56" Type="http://schemas.openxmlformats.org/officeDocument/2006/relationships/image" Target="../media/image62.jpeg"/><Relationship Id="rId64" Type="http://schemas.openxmlformats.org/officeDocument/2006/relationships/image" Target="../media/image70.jpeg"/><Relationship Id="rId69" Type="http://schemas.openxmlformats.org/officeDocument/2006/relationships/image" Target="../media/image75.jpeg"/><Relationship Id="rId77" Type="http://schemas.openxmlformats.org/officeDocument/2006/relationships/image" Target="../media/image82.jpeg"/><Relationship Id="rId8" Type="http://schemas.openxmlformats.org/officeDocument/2006/relationships/image" Target="../media/image8.jpeg"/><Relationship Id="rId51" Type="http://schemas.openxmlformats.org/officeDocument/2006/relationships/image" Target="../media/image57.jpeg"/><Relationship Id="rId72" Type="http://schemas.openxmlformats.org/officeDocument/2006/relationships/image" Target="../media/image23.jpeg"/><Relationship Id="rId80" Type="http://schemas.openxmlformats.org/officeDocument/2006/relationships/image" Target="../media/image85.jpeg"/><Relationship Id="rId85" Type="http://schemas.openxmlformats.org/officeDocument/2006/relationships/image" Target="../media/image9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7.jpeg"/><Relationship Id="rId33" Type="http://schemas.openxmlformats.org/officeDocument/2006/relationships/image" Target="../media/image39.jpeg"/><Relationship Id="rId38" Type="http://schemas.openxmlformats.org/officeDocument/2006/relationships/image" Target="../media/image45.jpeg"/><Relationship Id="rId46" Type="http://schemas.openxmlformats.org/officeDocument/2006/relationships/image" Target="../media/image52.jpeg"/><Relationship Id="rId59" Type="http://schemas.openxmlformats.org/officeDocument/2006/relationships/image" Target="../media/image65.jpeg"/><Relationship Id="rId67" Type="http://schemas.openxmlformats.org/officeDocument/2006/relationships/image" Target="../media/image73.jpeg"/><Relationship Id="rId20" Type="http://schemas.openxmlformats.org/officeDocument/2006/relationships/image" Target="../media/image20.jpeg"/><Relationship Id="rId41" Type="http://schemas.openxmlformats.org/officeDocument/2006/relationships/image" Target="../media/image24.jpeg"/><Relationship Id="rId54" Type="http://schemas.openxmlformats.org/officeDocument/2006/relationships/image" Target="../media/image60.jpeg"/><Relationship Id="rId62" Type="http://schemas.openxmlformats.org/officeDocument/2006/relationships/image" Target="../media/image68.jpeg"/><Relationship Id="rId70" Type="http://schemas.openxmlformats.org/officeDocument/2006/relationships/image" Target="../media/image76.jpeg"/><Relationship Id="rId75" Type="http://schemas.openxmlformats.org/officeDocument/2006/relationships/image" Target="../media/image80.jpeg"/><Relationship Id="rId83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42.jpeg"/><Relationship Id="rId49" Type="http://schemas.openxmlformats.org/officeDocument/2006/relationships/image" Target="../media/image55.jpeg"/><Relationship Id="rId57" Type="http://schemas.openxmlformats.org/officeDocument/2006/relationships/image" Target="../media/image63.jpeg"/><Relationship Id="rId10" Type="http://schemas.openxmlformats.org/officeDocument/2006/relationships/image" Target="../media/image10.jpeg"/><Relationship Id="rId31" Type="http://schemas.openxmlformats.org/officeDocument/2006/relationships/image" Target="../media/image33.jpeg"/><Relationship Id="rId44" Type="http://schemas.openxmlformats.org/officeDocument/2006/relationships/image" Target="../media/image50.jpeg"/><Relationship Id="rId52" Type="http://schemas.openxmlformats.org/officeDocument/2006/relationships/image" Target="../media/image58.jpeg"/><Relationship Id="rId60" Type="http://schemas.openxmlformats.org/officeDocument/2006/relationships/image" Target="../media/image66.jpeg"/><Relationship Id="rId65" Type="http://schemas.openxmlformats.org/officeDocument/2006/relationships/image" Target="../media/image71.jpeg"/><Relationship Id="rId73" Type="http://schemas.openxmlformats.org/officeDocument/2006/relationships/image" Target="../media/image78.jpeg"/><Relationship Id="rId78" Type="http://schemas.openxmlformats.org/officeDocument/2006/relationships/image" Target="../media/image83.jpeg"/><Relationship Id="rId81" Type="http://schemas.openxmlformats.org/officeDocument/2006/relationships/image" Target="../media/image86.jpeg"/><Relationship Id="rId86" Type="http://schemas.openxmlformats.org/officeDocument/2006/relationships/image" Target="../media/image9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46.jpeg"/><Relationship Id="rId34" Type="http://schemas.openxmlformats.org/officeDocument/2006/relationships/image" Target="../media/image40.jpeg"/><Relationship Id="rId50" Type="http://schemas.openxmlformats.org/officeDocument/2006/relationships/image" Target="../media/image56.jpeg"/><Relationship Id="rId55" Type="http://schemas.openxmlformats.org/officeDocument/2006/relationships/image" Target="../media/image61.jpeg"/><Relationship Id="rId76" Type="http://schemas.openxmlformats.org/officeDocument/2006/relationships/image" Target="../media/image81.jpeg"/><Relationship Id="rId7" Type="http://schemas.openxmlformats.org/officeDocument/2006/relationships/image" Target="../media/image7.jpeg"/><Relationship Id="rId71" Type="http://schemas.openxmlformats.org/officeDocument/2006/relationships/image" Target="../media/image77.jpeg"/><Relationship Id="rId2" Type="http://schemas.openxmlformats.org/officeDocument/2006/relationships/image" Target="../media/image2.jpeg"/><Relationship Id="rId29" Type="http://schemas.openxmlformats.org/officeDocument/2006/relationships/image" Target="../media/image31.jpeg"/><Relationship Id="rId24" Type="http://schemas.openxmlformats.org/officeDocument/2006/relationships/image" Target="../media/image26.jpeg"/><Relationship Id="rId40" Type="http://schemas.openxmlformats.org/officeDocument/2006/relationships/image" Target="../media/image47.jpeg"/><Relationship Id="rId45" Type="http://schemas.openxmlformats.org/officeDocument/2006/relationships/image" Target="../media/image51.jpeg"/><Relationship Id="rId66" Type="http://schemas.openxmlformats.org/officeDocument/2006/relationships/image" Target="../media/image72.jpeg"/><Relationship Id="rId61" Type="http://schemas.openxmlformats.org/officeDocument/2006/relationships/image" Target="../media/image67.jpeg"/><Relationship Id="rId82" Type="http://schemas.openxmlformats.org/officeDocument/2006/relationships/image" Target="../media/image87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4.jpeg"/><Relationship Id="rId21" Type="http://schemas.openxmlformats.org/officeDocument/2006/relationships/image" Target="../media/image58.jpeg"/><Relationship Id="rId42" Type="http://schemas.openxmlformats.org/officeDocument/2006/relationships/image" Target="../media/image84.jpeg"/><Relationship Id="rId47" Type="http://schemas.openxmlformats.org/officeDocument/2006/relationships/image" Target="../media/image92.jpeg"/><Relationship Id="rId63" Type="http://schemas.openxmlformats.org/officeDocument/2006/relationships/image" Target="../media/image108.jpeg"/><Relationship Id="rId68" Type="http://schemas.openxmlformats.org/officeDocument/2006/relationships/image" Target="../media/image113.jpeg"/><Relationship Id="rId16" Type="http://schemas.openxmlformats.org/officeDocument/2006/relationships/image" Target="../media/image41.jpeg"/><Relationship Id="rId11" Type="http://schemas.openxmlformats.org/officeDocument/2006/relationships/image" Target="../media/image32.jpeg"/><Relationship Id="rId32" Type="http://schemas.openxmlformats.org/officeDocument/2006/relationships/image" Target="../media/image70.jpeg"/><Relationship Id="rId37" Type="http://schemas.openxmlformats.org/officeDocument/2006/relationships/image" Target="../media/image76.jpeg"/><Relationship Id="rId53" Type="http://schemas.openxmlformats.org/officeDocument/2006/relationships/image" Target="../media/image98.jpeg"/><Relationship Id="rId58" Type="http://schemas.openxmlformats.org/officeDocument/2006/relationships/image" Target="../media/image103.jpeg"/><Relationship Id="rId74" Type="http://schemas.openxmlformats.org/officeDocument/2006/relationships/image" Target="../media/image119.jpeg"/><Relationship Id="rId79" Type="http://schemas.openxmlformats.org/officeDocument/2006/relationships/image" Target="../media/image124.jpeg"/><Relationship Id="rId5" Type="http://schemas.openxmlformats.org/officeDocument/2006/relationships/image" Target="../media/image22.jpeg"/><Relationship Id="rId61" Type="http://schemas.openxmlformats.org/officeDocument/2006/relationships/image" Target="../media/image106.jpeg"/><Relationship Id="rId82" Type="http://schemas.openxmlformats.org/officeDocument/2006/relationships/image" Target="../media/image127.jpeg"/><Relationship Id="rId19" Type="http://schemas.openxmlformats.org/officeDocument/2006/relationships/image" Target="../media/image52.jpeg"/><Relationship Id="rId14" Type="http://schemas.openxmlformats.org/officeDocument/2006/relationships/image" Target="../media/image39.jpeg"/><Relationship Id="rId22" Type="http://schemas.openxmlformats.org/officeDocument/2006/relationships/image" Target="../media/image59.jpeg"/><Relationship Id="rId27" Type="http://schemas.openxmlformats.org/officeDocument/2006/relationships/image" Target="../media/image65.jpeg"/><Relationship Id="rId30" Type="http://schemas.openxmlformats.org/officeDocument/2006/relationships/image" Target="../media/image68.jpeg"/><Relationship Id="rId35" Type="http://schemas.openxmlformats.org/officeDocument/2006/relationships/image" Target="../media/image73.jpeg"/><Relationship Id="rId43" Type="http://schemas.openxmlformats.org/officeDocument/2006/relationships/image" Target="../media/image87.jpeg"/><Relationship Id="rId48" Type="http://schemas.openxmlformats.org/officeDocument/2006/relationships/image" Target="../media/image93.png"/><Relationship Id="rId56" Type="http://schemas.openxmlformats.org/officeDocument/2006/relationships/image" Target="../media/image101.jpeg"/><Relationship Id="rId64" Type="http://schemas.openxmlformats.org/officeDocument/2006/relationships/image" Target="../media/image109.jpeg"/><Relationship Id="rId69" Type="http://schemas.openxmlformats.org/officeDocument/2006/relationships/image" Target="../media/image114.jpeg"/><Relationship Id="rId77" Type="http://schemas.openxmlformats.org/officeDocument/2006/relationships/image" Target="../media/image122.jpeg"/><Relationship Id="rId8" Type="http://schemas.openxmlformats.org/officeDocument/2006/relationships/image" Target="../media/image28.jpeg"/><Relationship Id="rId51" Type="http://schemas.openxmlformats.org/officeDocument/2006/relationships/image" Target="../media/image96.jpeg"/><Relationship Id="rId72" Type="http://schemas.openxmlformats.org/officeDocument/2006/relationships/image" Target="../media/image117.png"/><Relationship Id="rId80" Type="http://schemas.openxmlformats.org/officeDocument/2006/relationships/image" Target="../media/image125.jpeg"/><Relationship Id="rId3" Type="http://schemas.openxmlformats.org/officeDocument/2006/relationships/image" Target="../media/image15.jpeg"/><Relationship Id="rId12" Type="http://schemas.openxmlformats.org/officeDocument/2006/relationships/image" Target="../media/image33.jpeg"/><Relationship Id="rId17" Type="http://schemas.openxmlformats.org/officeDocument/2006/relationships/image" Target="../media/image24.jpeg"/><Relationship Id="rId25" Type="http://schemas.openxmlformats.org/officeDocument/2006/relationships/image" Target="../media/image63.jpeg"/><Relationship Id="rId33" Type="http://schemas.openxmlformats.org/officeDocument/2006/relationships/image" Target="../media/image71.jpeg"/><Relationship Id="rId38" Type="http://schemas.openxmlformats.org/officeDocument/2006/relationships/image" Target="../media/image77.jpeg"/><Relationship Id="rId46" Type="http://schemas.openxmlformats.org/officeDocument/2006/relationships/image" Target="../media/image90.jpeg"/><Relationship Id="rId59" Type="http://schemas.openxmlformats.org/officeDocument/2006/relationships/image" Target="../media/image104.jpeg"/><Relationship Id="rId67" Type="http://schemas.openxmlformats.org/officeDocument/2006/relationships/image" Target="../media/image112.jpeg"/><Relationship Id="rId20" Type="http://schemas.openxmlformats.org/officeDocument/2006/relationships/image" Target="../media/image54.jpeg"/><Relationship Id="rId41" Type="http://schemas.openxmlformats.org/officeDocument/2006/relationships/image" Target="../media/image82.jpeg"/><Relationship Id="rId54" Type="http://schemas.openxmlformats.org/officeDocument/2006/relationships/image" Target="../media/image99.jpeg"/><Relationship Id="rId62" Type="http://schemas.openxmlformats.org/officeDocument/2006/relationships/image" Target="../media/image107.jpeg"/><Relationship Id="rId70" Type="http://schemas.openxmlformats.org/officeDocument/2006/relationships/image" Target="../media/image115.jpeg"/><Relationship Id="rId75" Type="http://schemas.openxmlformats.org/officeDocument/2006/relationships/image" Target="../media/image120.jpeg"/><Relationship Id="rId83" Type="http://schemas.openxmlformats.org/officeDocument/2006/relationships/image" Target="../media/image128.jpeg"/><Relationship Id="rId1" Type="http://schemas.openxmlformats.org/officeDocument/2006/relationships/image" Target="../media/image7.jpeg"/><Relationship Id="rId6" Type="http://schemas.openxmlformats.org/officeDocument/2006/relationships/image" Target="../media/image25.jpeg"/><Relationship Id="rId15" Type="http://schemas.openxmlformats.org/officeDocument/2006/relationships/image" Target="../media/image40.jpeg"/><Relationship Id="rId23" Type="http://schemas.openxmlformats.org/officeDocument/2006/relationships/image" Target="../media/image60.jpeg"/><Relationship Id="rId28" Type="http://schemas.openxmlformats.org/officeDocument/2006/relationships/image" Target="../media/image66.jpeg"/><Relationship Id="rId36" Type="http://schemas.openxmlformats.org/officeDocument/2006/relationships/image" Target="../media/image74.jpeg"/><Relationship Id="rId49" Type="http://schemas.openxmlformats.org/officeDocument/2006/relationships/image" Target="../media/image94.jpeg"/><Relationship Id="rId57" Type="http://schemas.openxmlformats.org/officeDocument/2006/relationships/image" Target="../media/image102.jpeg"/><Relationship Id="rId10" Type="http://schemas.openxmlformats.org/officeDocument/2006/relationships/image" Target="../media/image31.jpeg"/><Relationship Id="rId31" Type="http://schemas.openxmlformats.org/officeDocument/2006/relationships/image" Target="../media/image69.jpeg"/><Relationship Id="rId44" Type="http://schemas.openxmlformats.org/officeDocument/2006/relationships/image" Target="../media/image88.jpeg"/><Relationship Id="rId52" Type="http://schemas.openxmlformats.org/officeDocument/2006/relationships/image" Target="../media/image97.png"/><Relationship Id="rId60" Type="http://schemas.openxmlformats.org/officeDocument/2006/relationships/image" Target="../media/image105.jpeg"/><Relationship Id="rId65" Type="http://schemas.openxmlformats.org/officeDocument/2006/relationships/image" Target="../media/image110.jpeg"/><Relationship Id="rId73" Type="http://schemas.openxmlformats.org/officeDocument/2006/relationships/image" Target="../media/image118.jpeg"/><Relationship Id="rId78" Type="http://schemas.openxmlformats.org/officeDocument/2006/relationships/image" Target="../media/image123.jpeg"/><Relationship Id="rId81" Type="http://schemas.openxmlformats.org/officeDocument/2006/relationships/image" Target="../media/image126.jpeg"/><Relationship Id="rId4" Type="http://schemas.openxmlformats.org/officeDocument/2006/relationships/image" Target="../media/image21.jpeg"/><Relationship Id="rId9" Type="http://schemas.openxmlformats.org/officeDocument/2006/relationships/image" Target="../media/image30.jpeg"/><Relationship Id="rId13" Type="http://schemas.openxmlformats.org/officeDocument/2006/relationships/image" Target="../media/image34.jpeg"/><Relationship Id="rId18" Type="http://schemas.openxmlformats.org/officeDocument/2006/relationships/image" Target="../media/image49.jpeg"/><Relationship Id="rId39" Type="http://schemas.openxmlformats.org/officeDocument/2006/relationships/image" Target="../media/image23.jpeg"/><Relationship Id="rId34" Type="http://schemas.openxmlformats.org/officeDocument/2006/relationships/image" Target="../media/image72.jpeg"/><Relationship Id="rId50" Type="http://schemas.openxmlformats.org/officeDocument/2006/relationships/image" Target="../media/image95.jpeg"/><Relationship Id="rId55" Type="http://schemas.openxmlformats.org/officeDocument/2006/relationships/image" Target="../media/image100.jpeg"/><Relationship Id="rId76" Type="http://schemas.openxmlformats.org/officeDocument/2006/relationships/image" Target="../media/image121.jpeg"/><Relationship Id="rId7" Type="http://schemas.openxmlformats.org/officeDocument/2006/relationships/image" Target="../media/image27.jpeg"/><Relationship Id="rId71" Type="http://schemas.openxmlformats.org/officeDocument/2006/relationships/image" Target="../media/image116.jpeg"/><Relationship Id="rId2" Type="http://schemas.openxmlformats.org/officeDocument/2006/relationships/image" Target="../media/image14.jpeg"/><Relationship Id="rId29" Type="http://schemas.openxmlformats.org/officeDocument/2006/relationships/image" Target="../media/image67.jpeg"/><Relationship Id="rId24" Type="http://schemas.openxmlformats.org/officeDocument/2006/relationships/image" Target="../media/image62.jpeg"/><Relationship Id="rId40" Type="http://schemas.openxmlformats.org/officeDocument/2006/relationships/image" Target="../media/image81.jpeg"/><Relationship Id="rId45" Type="http://schemas.openxmlformats.org/officeDocument/2006/relationships/image" Target="../media/image89.png"/><Relationship Id="rId66" Type="http://schemas.openxmlformats.org/officeDocument/2006/relationships/image" Target="../media/image1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13</xdr:row>
      <xdr:rowOff>133350</xdr:rowOff>
    </xdr:from>
    <xdr:to>
      <xdr:col>4</xdr:col>
      <xdr:colOff>1123950</xdr:colOff>
      <xdr:row>13</xdr:row>
      <xdr:rowOff>733425</xdr:rowOff>
    </xdr:to>
    <xdr:pic>
      <xdr:nvPicPr>
        <xdr:cNvPr id="3236" name="Рисунок 166" descr="rId1">
          <a:extLst>
            <a:ext uri="{FF2B5EF4-FFF2-40B4-BE49-F238E27FC236}">
              <a16:creationId xmlns:a16="http://schemas.microsoft.com/office/drawing/2014/main" id="{00000000-0008-0000-0000-0000A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</a:blip>
        <a:stretch>
          <a:fillRect/>
        </a:stretch>
      </xdr:blipFill>
      <xdr:spPr>
        <a:xfrm>
          <a:off x="3368675" y="10015855"/>
          <a:ext cx="1009650" cy="600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14</xdr:row>
      <xdr:rowOff>76200</xdr:rowOff>
    </xdr:from>
    <xdr:to>
      <xdr:col>4</xdr:col>
      <xdr:colOff>1104900</xdr:colOff>
      <xdr:row>14</xdr:row>
      <xdr:rowOff>800100</xdr:rowOff>
    </xdr:to>
    <xdr:pic>
      <xdr:nvPicPr>
        <xdr:cNvPr id="3237" name="Рисунок 167" descr="rId2">
          <a:extLst>
            <a:ext uri="{FF2B5EF4-FFF2-40B4-BE49-F238E27FC236}">
              <a16:creationId xmlns:a16="http://schemas.microsoft.com/office/drawing/2014/main" id="{00000000-0008-0000-0000-0000A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</a:blip>
        <a:stretch>
          <a:fillRect/>
        </a:stretch>
      </xdr:blipFill>
      <xdr:spPr>
        <a:xfrm>
          <a:off x="3387725" y="10844530"/>
          <a:ext cx="9715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15</xdr:row>
      <xdr:rowOff>142875</xdr:rowOff>
    </xdr:from>
    <xdr:to>
      <xdr:col>4</xdr:col>
      <xdr:colOff>1171575</xdr:colOff>
      <xdr:row>15</xdr:row>
      <xdr:rowOff>771525</xdr:rowOff>
    </xdr:to>
    <xdr:pic>
      <xdr:nvPicPr>
        <xdr:cNvPr id="3238" name="Рисунок 168" descr="rId3">
          <a:extLst>
            <a:ext uri="{FF2B5EF4-FFF2-40B4-BE49-F238E27FC236}">
              <a16:creationId xmlns:a16="http://schemas.microsoft.com/office/drawing/2014/main" id="{00000000-0008-0000-0000-0000A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</a:blip>
        <a:stretch>
          <a:fillRect/>
        </a:stretch>
      </xdr:blipFill>
      <xdr:spPr>
        <a:xfrm>
          <a:off x="3359150" y="11797030"/>
          <a:ext cx="1066800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16</xdr:row>
      <xdr:rowOff>76200</xdr:rowOff>
    </xdr:from>
    <xdr:to>
      <xdr:col>4</xdr:col>
      <xdr:colOff>1085850</xdr:colOff>
      <xdr:row>16</xdr:row>
      <xdr:rowOff>809625</xdr:rowOff>
    </xdr:to>
    <xdr:pic>
      <xdr:nvPicPr>
        <xdr:cNvPr id="3239" name="Рисунок 169" descr="rId4">
          <a:extLst>
            <a:ext uri="{FF2B5EF4-FFF2-40B4-BE49-F238E27FC236}">
              <a16:creationId xmlns:a16="http://schemas.microsoft.com/office/drawing/2014/main" id="{00000000-0008-0000-0000-0000A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/>
        </a:blip>
        <a:stretch>
          <a:fillRect/>
        </a:stretch>
      </xdr:blipFill>
      <xdr:spPr>
        <a:xfrm>
          <a:off x="3321050" y="12616180"/>
          <a:ext cx="10191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17</xdr:row>
      <xdr:rowOff>104775</xdr:rowOff>
    </xdr:from>
    <xdr:to>
      <xdr:col>4</xdr:col>
      <xdr:colOff>952500</xdr:colOff>
      <xdr:row>17</xdr:row>
      <xdr:rowOff>790575</xdr:rowOff>
    </xdr:to>
    <xdr:pic>
      <xdr:nvPicPr>
        <xdr:cNvPr id="3240" name="Рисунок 170" descr="rId5">
          <a:extLst>
            <a:ext uri="{FF2B5EF4-FFF2-40B4-BE49-F238E27FC236}">
              <a16:creationId xmlns:a16="http://schemas.microsoft.com/office/drawing/2014/main" id="{00000000-0008-0000-0000-0000A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lum/>
        </a:blip>
        <a:stretch>
          <a:fillRect/>
        </a:stretch>
      </xdr:blipFill>
      <xdr:spPr>
        <a:xfrm>
          <a:off x="3511550" y="13530580"/>
          <a:ext cx="695325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18</xdr:row>
      <xdr:rowOff>104775</xdr:rowOff>
    </xdr:from>
    <xdr:to>
      <xdr:col>4</xdr:col>
      <xdr:colOff>1057275</xdr:colOff>
      <xdr:row>18</xdr:row>
      <xdr:rowOff>762000</xdr:rowOff>
    </xdr:to>
    <xdr:pic>
      <xdr:nvPicPr>
        <xdr:cNvPr id="3241" name="Рисунок 171" descr="rId6">
          <a:extLst>
            <a:ext uri="{FF2B5EF4-FFF2-40B4-BE49-F238E27FC236}">
              <a16:creationId xmlns:a16="http://schemas.microsoft.com/office/drawing/2014/main" id="{00000000-0008-0000-0000-0000A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lum/>
        </a:blip>
        <a:stretch>
          <a:fillRect/>
        </a:stretch>
      </xdr:blipFill>
      <xdr:spPr>
        <a:xfrm>
          <a:off x="3425825" y="14416405"/>
          <a:ext cx="88582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19</xdr:row>
      <xdr:rowOff>57150</xdr:rowOff>
    </xdr:from>
    <xdr:to>
      <xdr:col>4</xdr:col>
      <xdr:colOff>952500</xdr:colOff>
      <xdr:row>19</xdr:row>
      <xdr:rowOff>781050</xdr:rowOff>
    </xdr:to>
    <xdr:pic>
      <xdr:nvPicPr>
        <xdr:cNvPr id="3242" name="Рисунок 172" descr="rId7">
          <a:extLst>
            <a:ext uri="{FF2B5EF4-FFF2-40B4-BE49-F238E27FC236}">
              <a16:creationId xmlns:a16="http://schemas.microsoft.com/office/drawing/2014/main" id="{00000000-0008-0000-0000-0000A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lum/>
        </a:blip>
        <a:stretch>
          <a:fillRect/>
        </a:stretch>
      </xdr:blipFill>
      <xdr:spPr>
        <a:xfrm>
          <a:off x="3511550" y="15254605"/>
          <a:ext cx="6953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12</xdr:row>
      <xdr:rowOff>38100</xdr:rowOff>
    </xdr:from>
    <xdr:to>
      <xdr:col>4</xdr:col>
      <xdr:colOff>1114425</xdr:colOff>
      <xdr:row>12</xdr:row>
      <xdr:rowOff>714375</xdr:rowOff>
    </xdr:to>
    <xdr:pic>
      <xdr:nvPicPr>
        <xdr:cNvPr id="3243" name="Рисунок 173" descr="rId8">
          <a:extLst>
            <a:ext uri="{FF2B5EF4-FFF2-40B4-BE49-F238E27FC236}">
              <a16:creationId xmlns:a16="http://schemas.microsoft.com/office/drawing/2014/main" id="{00000000-0008-0000-0000-0000A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lum/>
        </a:blip>
        <a:stretch>
          <a:fillRect/>
        </a:stretch>
      </xdr:blipFill>
      <xdr:spPr>
        <a:xfrm>
          <a:off x="3368675" y="9158605"/>
          <a:ext cx="1000125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5</xdr:row>
      <xdr:rowOff>38100</xdr:rowOff>
    </xdr:from>
    <xdr:to>
      <xdr:col>4</xdr:col>
      <xdr:colOff>1066800</xdr:colOff>
      <xdr:row>5</xdr:row>
      <xdr:rowOff>790575</xdr:rowOff>
    </xdr:to>
    <xdr:pic>
      <xdr:nvPicPr>
        <xdr:cNvPr id="3249" name="Рисунок 179" descr="rId9">
          <a:extLst>
            <a:ext uri="{FF2B5EF4-FFF2-40B4-BE49-F238E27FC236}">
              <a16:creationId xmlns:a16="http://schemas.microsoft.com/office/drawing/2014/main" id="{00000000-0008-0000-0000-0000B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lum/>
        </a:blip>
        <a:stretch>
          <a:fillRect/>
        </a:stretch>
      </xdr:blipFill>
      <xdr:spPr>
        <a:xfrm>
          <a:off x="3406775" y="2757805"/>
          <a:ext cx="9144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6</xdr:row>
      <xdr:rowOff>95250</xdr:rowOff>
    </xdr:from>
    <xdr:to>
      <xdr:col>4</xdr:col>
      <xdr:colOff>1000125</xdr:colOff>
      <xdr:row>6</xdr:row>
      <xdr:rowOff>800100</xdr:rowOff>
    </xdr:to>
    <xdr:pic>
      <xdr:nvPicPr>
        <xdr:cNvPr id="3250" name="Рисунок 180" descr="rId10">
          <a:extLst>
            <a:ext uri="{FF2B5EF4-FFF2-40B4-BE49-F238E27FC236}">
              <a16:creationId xmlns:a16="http://schemas.microsoft.com/office/drawing/2014/main" id="{00000000-0008-0000-0000-0000B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lum/>
        </a:blip>
        <a:stretch>
          <a:fillRect/>
        </a:stretch>
      </xdr:blipFill>
      <xdr:spPr>
        <a:xfrm>
          <a:off x="3473450" y="3729355"/>
          <a:ext cx="78105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7</xdr:row>
      <xdr:rowOff>57150</xdr:rowOff>
    </xdr:from>
    <xdr:to>
      <xdr:col>4</xdr:col>
      <xdr:colOff>1057275</xdr:colOff>
      <xdr:row>7</xdr:row>
      <xdr:rowOff>800100</xdr:rowOff>
    </xdr:to>
    <xdr:pic>
      <xdr:nvPicPr>
        <xdr:cNvPr id="3251" name="Рисунок 181" descr="rId11">
          <a:extLst>
            <a:ext uri="{FF2B5EF4-FFF2-40B4-BE49-F238E27FC236}">
              <a16:creationId xmlns:a16="http://schemas.microsoft.com/office/drawing/2014/main" id="{00000000-0008-0000-0000-0000B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lum/>
        </a:blip>
        <a:stretch>
          <a:fillRect/>
        </a:stretch>
      </xdr:blipFill>
      <xdr:spPr>
        <a:xfrm>
          <a:off x="3454400" y="4605655"/>
          <a:ext cx="857250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8</xdr:row>
      <xdr:rowOff>104775</xdr:rowOff>
    </xdr:from>
    <xdr:to>
      <xdr:col>4</xdr:col>
      <xdr:colOff>1123950</xdr:colOff>
      <xdr:row>8</xdr:row>
      <xdr:rowOff>733425</xdr:rowOff>
    </xdr:to>
    <xdr:pic>
      <xdr:nvPicPr>
        <xdr:cNvPr id="3252" name="Рисунок 182" descr="rId12">
          <a:extLst>
            <a:ext uri="{FF2B5EF4-FFF2-40B4-BE49-F238E27FC236}">
              <a16:creationId xmlns:a16="http://schemas.microsoft.com/office/drawing/2014/main" id="{00000000-0008-0000-0000-0000B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lum/>
        </a:blip>
        <a:stretch>
          <a:fillRect/>
        </a:stretch>
      </xdr:blipFill>
      <xdr:spPr>
        <a:xfrm rot="-10800000" flipV="1">
          <a:off x="3397250" y="5567680"/>
          <a:ext cx="981075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9</xdr:row>
      <xdr:rowOff>28575</xdr:rowOff>
    </xdr:from>
    <xdr:to>
      <xdr:col>4</xdr:col>
      <xdr:colOff>1143000</xdr:colOff>
      <xdr:row>9</xdr:row>
      <xdr:rowOff>857250</xdr:rowOff>
    </xdr:to>
    <xdr:pic>
      <xdr:nvPicPr>
        <xdr:cNvPr id="3253" name="Рисунок 183" descr="rId13">
          <a:extLst>
            <a:ext uri="{FF2B5EF4-FFF2-40B4-BE49-F238E27FC236}">
              <a16:creationId xmlns:a16="http://schemas.microsoft.com/office/drawing/2014/main" id="{00000000-0008-0000-0000-0000B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lum/>
        </a:blip>
        <a:stretch>
          <a:fillRect/>
        </a:stretch>
      </xdr:blipFill>
      <xdr:spPr>
        <a:xfrm rot="-10800000" flipV="1">
          <a:off x="3387725" y="6405880"/>
          <a:ext cx="10096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10</xdr:row>
      <xdr:rowOff>66675</xdr:rowOff>
    </xdr:from>
    <xdr:to>
      <xdr:col>4</xdr:col>
      <xdr:colOff>1104900</xdr:colOff>
      <xdr:row>10</xdr:row>
      <xdr:rowOff>847725</xdr:rowOff>
    </xdr:to>
    <xdr:pic>
      <xdr:nvPicPr>
        <xdr:cNvPr id="3254" name="Рисунок 184" descr="rId14">
          <a:extLst>
            <a:ext uri="{FF2B5EF4-FFF2-40B4-BE49-F238E27FC236}">
              <a16:creationId xmlns:a16="http://schemas.microsoft.com/office/drawing/2014/main" id="{00000000-0008-0000-0000-0000B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lum/>
        </a:blip>
        <a:stretch>
          <a:fillRect/>
        </a:stretch>
      </xdr:blipFill>
      <xdr:spPr>
        <a:xfrm rot="-10800000" flipV="1">
          <a:off x="3435350" y="7358380"/>
          <a:ext cx="9239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11</xdr:row>
      <xdr:rowOff>66675</xdr:rowOff>
    </xdr:from>
    <xdr:to>
      <xdr:col>4</xdr:col>
      <xdr:colOff>1114425</xdr:colOff>
      <xdr:row>11</xdr:row>
      <xdr:rowOff>828675</xdr:rowOff>
    </xdr:to>
    <xdr:pic>
      <xdr:nvPicPr>
        <xdr:cNvPr id="3255" name="Рисунок 185" descr="rId15">
          <a:extLst>
            <a:ext uri="{FF2B5EF4-FFF2-40B4-BE49-F238E27FC236}">
              <a16:creationId xmlns:a16="http://schemas.microsoft.com/office/drawing/2014/main" id="{00000000-0008-0000-0000-0000B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lum/>
        </a:blip>
        <a:stretch>
          <a:fillRect/>
        </a:stretch>
      </xdr:blipFill>
      <xdr:spPr>
        <a:xfrm rot="-10800000" flipV="1">
          <a:off x="3387725" y="8272780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30</xdr:row>
      <xdr:rowOff>47625</xdr:rowOff>
    </xdr:from>
    <xdr:to>
      <xdr:col>4</xdr:col>
      <xdr:colOff>1123950</xdr:colOff>
      <xdr:row>30</xdr:row>
      <xdr:rowOff>800100</xdr:rowOff>
    </xdr:to>
    <xdr:pic>
      <xdr:nvPicPr>
        <xdr:cNvPr id="3257" name="Рисунок 187" descr="rId16">
          <a:extLst>
            <a:ext uri="{FF2B5EF4-FFF2-40B4-BE49-F238E27FC236}">
              <a16:creationId xmlns:a16="http://schemas.microsoft.com/office/drawing/2014/main" id="{00000000-0008-0000-0000-0000B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lum/>
        </a:blip>
        <a:stretch>
          <a:fillRect/>
        </a:stretch>
      </xdr:blipFill>
      <xdr:spPr>
        <a:xfrm>
          <a:off x="3368675" y="25017730"/>
          <a:ext cx="10096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31</xdr:row>
      <xdr:rowOff>76200</xdr:rowOff>
    </xdr:from>
    <xdr:to>
      <xdr:col>4</xdr:col>
      <xdr:colOff>1114425</xdr:colOff>
      <xdr:row>31</xdr:row>
      <xdr:rowOff>819150</xdr:rowOff>
    </xdr:to>
    <xdr:pic>
      <xdr:nvPicPr>
        <xdr:cNvPr id="3258" name="Рисунок 188" descr="rId17">
          <a:extLst>
            <a:ext uri="{FF2B5EF4-FFF2-40B4-BE49-F238E27FC236}">
              <a16:creationId xmlns:a16="http://schemas.microsoft.com/office/drawing/2014/main" id="{00000000-0008-0000-0000-0000B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lum/>
        </a:blip>
        <a:stretch>
          <a:fillRect/>
        </a:stretch>
      </xdr:blipFill>
      <xdr:spPr>
        <a:xfrm>
          <a:off x="3368675" y="25932130"/>
          <a:ext cx="10001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32</xdr:row>
      <xdr:rowOff>19050</xdr:rowOff>
    </xdr:from>
    <xdr:to>
      <xdr:col>4</xdr:col>
      <xdr:colOff>1066800</xdr:colOff>
      <xdr:row>32</xdr:row>
      <xdr:rowOff>819150</xdr:rowOff>
    </xdr:to>
    <xdr:pic>
      <xdr:nvPicPr>
        <xdr:cNvPr id="3259" name="Рисунок 189" descr="rId18">
          <a:extLst>
            <a:ext uri="{FF2B5EF4-FFF2-40B4-BE49-F238E27FC236}">
              <a16:creationId xmlns:a16="http://schemas.microsoft.com/office/drawing/2014/main" id="{00000000-0008-0000-0000-0000B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lum/>
        </a:blip>
        <a:stretch>
          <a:fillRect/>
        </a:stretch>
      </xdr:blipFill>
      <xdr:spPr>
        <a:xfrm>
          <a:off x="3378200" y="26760805"/>
          <a:ext cx="94297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4</xdr:row>
      <xdr:rowOff>114300</xdr:rowOff>
    </xdr:from>
    <xdr:to>
      <xdr:col>4</xdr:col>
      <xdr:colOff>1152525</xdr:colOff>
      <xdr:row>5</xdr:row>
      <xdr:rowOff>104775</xdr:rowOff>
    </xdr:to>
    <xdr:pic>
      <xdr:nvPicPr>
        <xdr:cNvPr id="3260" name="Рисунок 190" descr="rId19">
          <a:extLst>
            <a:ext uri="{FF2B5EF4-FFF2-40B4-BE49-F238E27FC236}">
              <a16:creationId xmlns:a16="http://schemas.microsoft.com/office/drawing/2014/main" id="{00000000-0008-0000-0000-0000B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lum/>
        </a:blip>
        <a:stretch>
          <a:fillRect/>
        </a:stretch>
      </xdr:blipFill>
      <xdr:spPr>
        <a:xfrm rot="-10800000" flipV="1">
          <a:off x="3340100" y="2291080"/>
          <a:ext cx="1066800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3</xdr:row>
      <xdr:rowOff>123825</xdr:rowOff>
    </xdr:from>
    <xdr:to>
      <xdr:col>4</xdr:col>
      <xdr:colOff>1114425</xdr:colOff>
      <xdr:row>3</xdr:row>
      <xdr:rowOff>571500</xdr:rowOff>
    </xdr:to>
    <xdr:pic>
      <xdr:nvPicPr>
        <xdr:cNvPr id="3261" name="Рисунок 191" descr="rId20">
          <a:extLst>
            <a:ext uri="{FF2B5EF4-FFF2-40B4-BE49-F238E27FC236}">
              <a16:creationId xmlns:a16="http://schemas.microsoft.com/office/drawing/2014/main" id="{00000000-0008-0000-0000-0000B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lum/>
        </a:blip>
        <a:stretch>
          <a:fillRect/>
        </a:stretch>
      </xdr:blipFill>
      <xdr:spPr>
        <a:xfrm rot="-10800000" flipV="1">
          <a:off x="3330575" y="1643380"/>
          <a:ext cx="1038225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</xdr:row>
      <xdr:rowOff>47625</xdr:rowOff>
    </xdr:from>
    <xdr:to>
      <xdr:col>4</xdr:col>
      <xdr:colOff>1143000</xdr:colOff>
      <xdr:row>2</xdr:row>
      <xdr:rowOff>590550</xdr:rowOff>
    </xdr:to>
    <xdr:pic>
      <xdr:nvPicPr>
        <xdr:cNvPr id="3262" name="Рисунок 192" descr="rId21">
          <a:extLst>
            <a:ext uri="{FF2B5EF4-FFF2-40B4-BE49-F238E27FC236}">
              <a16:creationId xmlns:a16="http://schemas.microsoft.com/office/drawing/2014/main" id="{00000000-0008-0000-0000-0000B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lum/>
        </a:blip>
        <a:stretch>
          <a:fillRect/>
        </a:stretch>
      </xdr:blipFill>
      <xdr:spPr>
        <a:xfrm rot="-10800000" flipV="1">
          <a:off x="3359150" y="909955"/>
          <a:ext cx="1038225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247650</xdr:colOff>
      <xdr:row>52</xdr:row>
      <xdr:rowOff>152400</xdr:rowOff>
    </xdr:from>
    <xdr:to>
      <xdr:col>4</xdr:col>
      <xdr:colOff>1038225</xdr:colOff>
      <xdr:row>52</xdr:row>
      <xdr:rowOff>876300</xdr:rowOff>
    </xdr:to>
    <xdr:pic>
      <xdr:nvPicPr>
        <xdr:cNvPr id="3272" name="Рисунок 202" descr="rId22">
          <a:extLst>
            <a:ext uri="{FF2B5EF4-FFF2-40B4-BE49-F238E27FC236}">
              <a16:creationId xmlns:a16="http://schemas.microsoft.com/office/drawing/2014/main" id="{00000000-0008-0000-0000-0000C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lum/>
        </a:blip>
        <a:stretch>
          <a:fillRect/>
        </a:stretch>
      </xdr:blipFill>
      <xdr:spPr>
        <a:xfrm>
          <a:off x="3502025" y="45039280"/>
          <a:ext cx="7905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43</xdr:row>
      <xdr:rowOff>142875</xdr:rowOff>
    </xdr:from>
    <xdr:to>
      <xdr:col>4</xdr:col>
      <xdr:colOff>1123950</xdr:colOff>
      <xdr:row>43</xdr:row>
      <xdr:rowOff>857250</xdr:rowOff>
    </xdr:to>
    <xdr:pic>
      <xdr:nvPicPr>
        <xdr:cNvPr id="3273" name="Рисунок 203" descr="rId23">
          <a:extLst>
            <a:ext uri="{FF2B5EF4-FFF2-40B4-BE49-F238E27FC236}">
              <a16:creationId xmlns:a16="http://schemas.microsoft.com/office/drawing/2014/main" id="{00000000-0008-0000-0000-0000C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lum/>
        </a:blip>
        <a:stretch>
          <a:fillRect/>
        </a:stretch>
      </xdr:blipFill>
      <xdr:spPr>
        <a:xfrm>
          <a:off x="3435350" y="36838255"/>
          <a:ext cx="9429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228600</xdr:colOff>
      <xdr:row>56</xdr:row>
      <xdr:rowOff>28575</xdr:rowOff>
    </xdr:from>
    <xdr:to>
      <xdr:col>4</xdr:col>
      <xdr:colOff>1085850</xdr:colOff>
      <xdr:row>56</xdr:row>
      <xdr:rowOff>847725</xdr:rowOff>
    </xdr:to>
    <xdr:pic>
      <xdr:nvPicPr>
        <xdr:cNvPr id="3274" name="Рисунок 204" descr="rId24">
          <a:extLst>
            <a:ext uri="{FF2B5EF4-FFF2-40B4-BE49-F238E27FC236}">
              <a16:creationId xmlns:a16="http://schemas.microsoft.com/office/drawing/2014/main" id="{00000000-0008-0000-0000-0000C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lum/>
        </a:blip>
        <a:stretch>
          <a:fillRect/>
        </a:stretch>
      </xdr:blipFill>
      <xdr:spPr>
        <a:xfrm>
          <a:off x="3482975" y="48887380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47</xdr:row>
      <xdr:rowOff>28575</xdr:rowOff>
    </xdr:from>
    <xdr:to>
      <xdr:col>4</xdr:col>
      <xdr:colOff>1171575</xdr:colOff>
      <xdr:row>47</xdr:row>
      <xdr:rowOff>857250</xdr:rowOff>
    </xdr:to>
    <xdr:pic>
      <xdr:nvPicPr>
        <xdr:cNvPr id="3275" name="Рисунок 205" descr="rId25">
          <a:extLst>
            <a:ext uri="{FF2B5EF4-FFF2-40B4-BE49-F238E27FC236}">
              <a16:creationId xmlns:a16="http://schemas.microsoft.com/office/drawing/2014/main" id="{00000000-0008-0000-0000-0000C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lum/>
        </a:blip>
        <a:stretch>
          <a:fillRect/>
        </a:stretch>
      </xdr:blipFill>
      <xdr:spPr>
        <a:xfrm>
          <a:off x="3311525" y="40267255"/>
          <a:ext cx="111442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38</xdr:row>
      <xdr:rowOff>47625</xdr:rowOff>
    </xdr:from>
    <xdr:to>
      <xdr:col>4</xdr:col>
      <xdr:colOff>1095375</xdr:colOff>
      <xdr:row>38</xdr:row>
      <xdr:rowOff>800100</xdr:rowOff>
    </xdr:to>
    <xdr:pic>
      <xdr:nvPicPr>
        <xdr:cNvPr id="3277" name="Рисунок 207" descr="rId26">
          <a:extLst>
            <a:ext uri="{FF2B5EF4-FFF2-40B4-BE49-F238E27FC236}">
              <a16:creationId xmlns:a16="http://schemas.microsoft.com/office/drawing/2014/main" id="{00000000-0008-0000-0000-0000C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lum/>
        </a:blip>
        <a:stretch>
          <a:fillRect/>
        </a:stretch>
      </xdr:blipFill>
      <xdr:spPr>
        <a:xfrm rot="-10800000" flipV="1">
          <a:off x="3473450" y="32313880"/>
          <a:ext cx="8763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69</xdr:row>
      <xdr:rowOff>57150</xdr:rowOff>
    </xdr:from>
    <xdr:to>
      <xdr:col>4</xdr:col>
      <xdr:colOff>1114425</xdr:colOff>
      <xdr:row>69</xdr:row>
      <xdr:rowOff>781050</xdr:rowOff>
    </xdr:to>
    <xdr:pic>
      <xdr:nvPicPr>
        <xdr:cNvPr id="3278" name="Рисунок 208" descr="rId27">
          <a:extLst>
            <a:ext uri="{FF2B5EF4-FFF2-40B4-BE49-F238E27FC236}">
              <a16:creationId xmlns:a16="http://schemas.microsoft.com/office/drawing/2014/main" id="{00000000-0008-0000-0000-0000C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lum/>
        </a:blip>
        <a:stretch>
          <a:fillRect/>
        </a:stretch>
      </xdr:blipFill>
      <xdr:spPr>
        <a:xfrm rot="-10800000" flipV="1">
          <a:off x="3321050" y="60431680"/>
          <a:ext cx="10477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68</xdr:row>
      <xdr:rowOff>28575</xdr:rowOff>
    </xdr:from>
    <xdr:to>
      <xdr:col>4</xdr:col>
      <xdr:colOff>1076325</xdr:colOff>
      <xdr:row>68</xdr:row>
      <xdr:rowOff>800100</xdr:rowOff>
    </xdr:to>
    <xdr:pic>
      <xdr:nvPicPr>
        <xdr:cNvPr id="3279" name="Рисунок 209" descr="rId28">
          <a:extLst>
            <a:ext uri="{FF2B5EF4-FFF2-40B4-BE49-F238E27FC236}">
              <a16:creationId xmlns:a16="http://schemas.microsoft.com/office/drawing/2014/main" id="{00000000-0008-0000-0000-0000C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lum/>
        </a:blip>
        <a:stretch>
          <a:fillRect/>
        </a:stretch>
      </xdr:blipFill>
      <xdr:spPr>
        <a:xfrm rot="-10800000" flipV="1">
          <a:off x="3444875" y="59517280"/>
          <a:ext cx="8858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74</xdr:row>
      <xdr:rowOff>85725</xdr:rowOff>
    </xdr:from>
    <xdr:to>
      <xdr:col>4</xdr:col>
      <xdr:colOff>1085850</xdr:colOff>
      <xdr:row>74</xdr:row>
      <xdr:rowOff>828675</xdr:rowOff>
    </xdr:to>
    <xdr:pic>
      <xdr:nvPicPr>
        <xdr:cNvPr id="3280" name="Рисунок 210" descr="rId29">
          <a:extLst>
            <a:ext uri="{FF2B5EF4-FFF2-40B4-BE49-F238E27FC236}">
              <a16:creationId xmlns:a16="http://schemas.microsoft.com/office/drawing/2014/main" id="{00000000-0008-0000-0000-0000D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lum/>
        </a:blip>
        <a:stretch>
          <a:fillRect/>
        </a:stretch>
      </xdr:blipFill>
      <xdr:spPr>
        <a:xfrm rot="-10800000" flipV="1">
          <a:off x="3340100" y="64889380"/>
          <a:ext cx="10001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75</xdr:row>
      <xdr:rowOff>114300</xdr:rowOff>
    </xdr:from>
    <xdr:to>
      <xdr:col>4</xdr:col>
      <xdr:colOff>1133475</xdr:colOff>
      <xdr:row>75</xdr:row>
      <xdr:rowOff>752475</xdr:rowOff>
    </xdr:to>
    <xdr:pic>
      <xdr:nvPicPr>
        <xdr:cNvPr id="3281" name="Рисунок 211" descr="rId30">
          <a:extLst>
            <a:ext uri="{FF2B5EF4-FFF2-40B4-BE49-F238E27FC236}">
              <a16:creationId xmlns:a16="http://schemas.microsoft.com/office/drawing/2014/main" id="{00000000-0008-0000-0000-0000D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lum/>
        </a:blip>
        <a:stretch>
          <a:fillRect/>
        </a:stretch>
      </xdr:blipFill>
      <xdr:spPr>
        <a:xfrm>
          <a:off x="3321050" y="65803780"/>
          <a:ext cx="1066800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76</xdr:row>
      <xdr:rowOff>76200</xdr:rowOff>
    </xdr:from>
    <xdr:to>
      <xdr:col>4</xdr:col>
      <xdr:colOff>1123950</xdr:colOff>
      <xdr:row>76</xdr:row>
      <xdr:rowOff>771525</xdr:rowOff>
    </xdr:to>
    <xdr:pic>
      <xdr:nvPicPr>
        <xdr:cNvPr id="3282" name="Рисунок 212" descr="rId31">
          <a:extLst>
            <a:ext uri="{FF2B5EF4-FFF2-40B4-BE49-F238E27FC236}">
              <a16:creationId xmlns:a16="http://schemas.microsoft.com/office/drawing/2014/main" id="{00000000-0008-0000-0000-0000D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lum/>
        </a:blip>
        <a:stretch>
          <a:fillRect/>
        </a:stretch>
      </xdr:blipFill>
      <xdr:spPr>
        <a:xfrm>
          <a:off x="3349625" y="66651505"/>
          <a:ext cx="1028700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78</xdr:row>
      <xdr:rowOff>28575</xdr:rowOff>
    </xdr:from>
    <xdr:to>
      <xdr:col>4</xdr:col>
      <xdr:colOff>1038225</xdr:colOff>
      <xdr:row>78</xdr:row>
      <xdr:rowOff>838200</xdr:rowOff>
    </xdr:to>
    <xdr:pic>
      <xdr:nvPicPr>
        <xdr:cNvPr id="3284" name="Рисунок 214" descr="rId32">
          <a:extLst>
            <a:ext uri="{FF2B5EF4-FFF2-40B4-BE49-F238E27FC236}">
              <a16:creationId xmlns:a16="http://schemas.microsoft.com/office/drawing/2014/main" id="{00000000-0008-0000-0000-0000D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lum/>
        </a:blip>
        <a:stretch>
          <a:fillRect/>
        </a:stretch>
      </xdr:blipFill>
      <xdr:spPr>
        <a:xfrm>
          <a:off x="3425825" y="68461255"/>
          <a:ext cx="866775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79</xdr:row>
      <xdr:rowOff>66675</xdr:rowOff>
    </xdr:from>
    <xdr:to>
      <xdr:col>4</xdr:col>
      <xdr:colOff>990600</xdr:colOff>
      <xdr:row>79</xdr:row>
      <xdr:rowOff>828675</xdr:rowOff>
    </xdr:to>
    <xdr:pic>
      <xdr:nvPicPr>
        <xdr:cNvPr id="3285" name="Рисунок 215" descr="rId33">
          <a:extLst>
            <a:ext uri="{FF2B5EF4-FFF2-40B4-BE49-F238E27FC236}">
              <a16:creationId xmlns:a16="http://schemas.microsoft.com/office/drawing/2014/main" id="{00000000-0008-0000-0000-0000D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lum/>
        </a:blip>
        <a:stretch>
          <a:fillRect/>
        </a:stretch>
      </xdr:blipFill>
      <xdr:spPr>
        <a:xfrm>
          <a:off x="3454400" y="69385180"/>
          <a:ext cx="7905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71</xdr:row>
      <xdr:rowOff>66675</xdr:rowOff>
    </xdr:from>
    <xdr:to>
      <xdr:col>4</xdr:col>
      <xdr:colOff>1066800</xdr:colOff>
      <xdr:row>71</xdr:row>
      <xdr:rowOff>857250</xdr:rowOff>
    </xdr:to>
    <xdr:pic>
      <xdr:nvPicPr>
        <xdr:cNvPr id="3286" name="Рисунок 216" descr="rId34">
          <a:extLst>
            <a:ext uri="{FF2B5EF4-FFF2-40B4-BE49-F238E27FC236}">
              <a16:creationId xmlns:a16="http://schemas.microsoft.com/office/drawing/2014/main" id="{00000000-0008-0000-0000-0000D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lum/>
        </a:blip>
        <a:stretch>
          <a:fillRect/>
        </a:stretch>
      </xdr:blipFill>
      <xdr:spPr>
        <a:xfrm>
          <a:off x="3368675" y="62212855"/>
          <a:ext cx="9525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62</xdr:row>
      <xdr:rowOff>85725</xdr:rowOff>
    </xdr:from>
    <xdr:to>
      <xdr:col>4</xdr:col>
      <xdr:colOff>1114425</xdr:colOff>
      <xdr:row>62</xdr:row>
      <xdr:rowOff>790575</xdr:rowOff>
    </xdr:to>
    <xdr:pic>
      <xdr:nvPicPr>
        <xdr:cNvPr id="3287" name="Рисунок 217" descr="rId35">
          <a:extLst>
            <a:ext uri="{FF2B5EF4-FFF2-40B4-BE49-F238E27FC236}">
              <a16:creationId xmlns:a16="http://schemas.microsoft.com/office/drawing/2014/main" id="{00000000-0008-0000-0000-0000D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lum/>
        </a:blip>
        <a:stretch>
          <a:fillRect/>
        </a:stretch>
      </xdr:blipFill>
      <xdr:spPr>
        <a:xfrm>
          <a:off x="3302000" y="54259480"/>
          <a:ext cx="106680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63</xdr:row>
      <xdr:rowOff>171450</xdr:rowOff>
    </xdr:from>
    <xdr:to>
      <xdr:col>4</xdr:col>
      <xdr:colOff>1143000</xdr:colOff>
      <xdr:row>63</xdr:row>
      <xdr:rowOff>762000</xdr:rowOff>
    </xdr:to>
    <xdr:pic>
      <xdr:nvPicPr>
        <xdr:cNvPr id="3288" name="Рисунок 218" descr="rId36">
          <a:extLst>
            <a:ext uri="{FF2B5EF4-FFF2-40B4-BE49-F238E27FC236}">
              <a16:creationId xmlns:a16="http://schemas.microsoft.com/office/drawing/2014/main" id="{00000000-0008-0000-0000-0000D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lum/>
        </a:blip>
        <a:stretch>
          <a:fillRect/>
        </a:stretch>
      </xdr:blipFill>
      <xdr:spPr>
        <a:xfrm>
          <a:off x="3330575" y="55231030"/>
          <a:ext cx="1066800" cy="590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64</xdr:row>
      <xdr:rowOff>57150</xdr:rowOff>
    </xdr:from>
    <xdr:to>
      <xdr:col>4</xdr:col>
      <xdr:colOff>1152525</xdr:colOff>
      <xdr:row>64</xdr:row>
      <xdr:rowOff>762000</xdr:rowOff>
    </xdr:to>
    <xdr:pic>
      <xdr:nvPicPr>
        <xdr:cNvPr id="3289" name="Рисунок 219" descr="rId37">
          <a:extLst>
            <a:ext uri="{FF2B5EF4-FFF2-40B4-BE49-F238E27FC236}">
              <a16:creationId xmlns:a16="http://schemas.microsoft.com/office/drawing/2014/main" id="{00000000-0008-0000-0000-0000D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lum/>
        </a:blip>
        <a:stretch>
          <a:fillRect/>
        </a:stretch>
      </xdr:blipFill>
      <xdr:spPr>
        <a:xfrm rot="-10800000" flipV="1">
          <a:off x="3340100" y="56002555"/>
          <a:ext cx="106680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65</xdr:row>
      <xdr:rowOff>57150</xdr:rowOff>
    </xdr:from>
    <xdr:to>
      <xdr:col>4</xdr:col>
      <xdr:colOff>1133475</xdr:colOff>
      <xdr:row>65</xdr:row>
      <xdr:rowOff>819150</xdr:rowOff>
    </xdr:to>
    <xdr:pic>
      <xdr:nvPicPr>
        <xdr:cNvPr id="3290" name="Рисунок 220" descr="rId38">
          <a:extLst>
            <a:ext uri="{FF2B5EF4-FFF2-40B4-BE49-F238E27FC236}">
              <a16:creationId xmlns:a16="http://schemas.microsoft.com/office/drawing/2014/main" id="{00000000-0008-0000-0000-0000D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lum/>
        </a:blip>
        <a:stretch>
          <a:fillRect/>
        </a:stretch>
      </xdr:blipFill>
      <xdr:spPr>
        <a:xfrm rot="-10800000" flipV="1">
          <a:off x="3321050" y="56888380"/>
          <a:ext cx="1066800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59</xdr:row>
      <xdr:rowOff>66675</xdr:rowOff>
    </xdr:from>
    <xdr:to>
      <xdr:col>4</xdr:col>
      <xdr:colOff>1104900</xdr:colOff>
      <xdr:row>59</xdr:row>
      <xdr:rowOff>828675</xdr:rowOff>
    </xdr:to>
    <xdr:pic>
      <xdr:nvPicPr>
        <xdr:cNvPr id="3291" name="Рисунок 221" descr="rId39">
          <a:extLst>
            <a:ext uri="{FF2B5EF4-FFF2-40B4-BE49-F238E27FC236}">
              <a16:creationId xmlns:a16="http://schemas.microsoft.com/office/drawing/2014/main" id="{00000000-0008-0000-0000-0000D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lum/>
        </a:blip>
        <a:stretch>
          <a:fillRect/>
        </a:stretch>
      </xdr:blipFill>
      <xdr:spPr>
        <a:xfrm rot="-10800000" flipV="1">
          <a:off x="3378200" y="51582955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80</xdr:row>
      <xdr:rowOff>47625</xdr:rowOff>
    </xdr:from>
    <xdr:to>
      <xdr:col>4</xdr:col>
      <xdr:colOff>1038225</xdr:colOff>
      <xdr:row>80</xdr:row>
      <xdr:rowOff>866775</xdr:rowOff>
    </xdr:to>
    <xdr:pic>
      <xdr:nvPicPr>
        <xdr:cNvPr id="3324" name="Рисунок 254" descr="rId47">
          <a:extLst>
            <a:ext uri="{FF2B5EF4-FFF2-40B4-BE49-F238E27FC236}">
              <a16:creationId xmlns:a16="http://schemas.microsoft.com/office/drawing/2014/main" id="{00000000-0008-0000-0000-0000F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lum/>
        </a:blip>
        <a:stretch>
          <a:fillRect/>
        </a:stretch>
      </xdr:blipFill>
      <xdr:spPr>
        <a:xfrm>
          <a:off x="3435350" y="70251955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81</xdr:row>
      <xdr:rowOff>47625</xdr:rowOff>
    </xdr:from>
    <xdr:to>
      <xdr:col>4</xdr:col>
      <xdr:colOff>942975</xdr:colOff>
      <xdr:row>81</xdr:row>
      <xdr:rowOff>847725</xdr:rowOff>
    </xdr:to>
    <xdr:pic>
      <xdr:nvPicPr>
        <xdr:cNvPr id="3325" name="Рисунок 255" descr="rId48">
          <a:extLst>
            <a:ext uri="{FF2B5EF4-FFF2-40B4-BE49-F238E27FC236}">
              <a16:creationId xmlns:a16="http://schemas.microsoft.com/office/drawing/2014/main" id="{00000000-0008-0000-0000-0000F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lum/>
        </a:blip>
        <a:stretch>
          <a:fillRect/>
        </a:stretch>
      </xdr:blipFill>
      <xdr:spPr>
        <a:xfrm>
          <a:off x="3511550" y="71137780"/>
          <a:ext cx="685800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28</xdr:row>
      <xdr:rowOff>66675</xdr:rowOff>
    </xdr:from>
    <xdr:to>
      <xdr:col>4</xdr:col>
      <xdr:colOff>1057275</xdr:colOff>
      <xdr:row>28</xdr:row>
      <xdr:rowOff>857250</xdr:rowOff>
    </xdr:to>
    <xdr:pic>
      <xdr:nvPicPr>
        <xdr:cNvPr id="3160" name="Рисунок 90" descr="rId51">
          <a:extLst>
            <a:ext uri="{FF2B5EF4-FFF2-40B4-BE49-F238E27FC236}">
              <a16:creationId xmlns:a16="http://schemas.microsoft.com/office/drawing/2014/main" id="{00000000-0008-0000-0000-00005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lum/>
        </a:blip>
        <a:stretch>
          <a:fillRect/>
        </a:stretch>
      </xdr:blipFill>
      <xdr:spPr>
        <a:xfrm>
          <a:off x="3387725" y="23265130"/>
          <a:ext cx="92392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46</xdr:row>
      <xdr:rowOff>28575</xdr:rowOff>
    </xdr:from>
    <xdr:to>
      <xdr:col>4</xdr:col>
      <xdr:colOff>1181100</xdr:colOff>
      <xdr:row>46</xdr:row>
      <xdr:rowOff>866775</xdr:rowOff>
    </xdr:to>
    <xdr:pic>
      <xdr:nvPicPr>
        <xdr:cNvPr id="3173" name="Рисунок 103" descr="rId53">
          <a:extLst>
            <a:ext uri="{FF2B5EF4-FFF2-40B4-BE49-F238E27FC236}">
              <a16:creationId xmlns:a16="http://schemas.microsoft.com/office/drawing/2014/main" id="{00000000-0008-0000-0000-00006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lum/>
        </a:blip>
        <a:stretch>
          <a:fillRect/>
        </a:stretch>
      </xdr:blipFill>
      <xdr:spPr>
        <a:xfrm rot="16200000">
          <a:off x="3449320" y="39233475"/>
          <a:ext cx="838200" cy="1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35</xdr:row>
      <xdr:rowOff>38100</xdr:rowOff>
    </xdr:from>
    <xdr:to>
      <xdr:col>4</xdr:col>
      <xdr:colOff>1209675</xdr:colOff>
      <xdr:row>36</xdr:row>
      <xdr:rowOff>9525</xdr:rowOff>
    </xdr:to>
    <xdr:pic>
      <xdr:nvPicPr>
        <xdr:cNvPr id="3177" name="Рисунок 107" descr="rId56">
          <a:extLst>
            <a:ext uri="{FF2B5EF4-FFF2-40B4-BE49-F238E27FC236}">
              <a16:creationId xmlns:a16="http://schemas.microsoft.com/office/drawing/2014/main" id="{00000000-0008-0000-0000-00006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lum/>
        </a:blip>
        <a:stretch>
          <a:fillRect/>
        </a:stretch>
      </xdr:blipFill>
      <xdr:spPr>
        <a:xfrm>
          <a:off x="3292475" y="29437330"/>
          <a:ext cx="11715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28575</xdr:colOff>
      <xdr:row>36</xdr:row>
      <xdr:rowOff>47625</xdr:rowOff>
    </xdr:from>
    <xdr:to>
      <xdr:col>4</xdr:col>
      <xdr:colOff>1190625</xdr:colOff>
      <xdr:row>36</xdr:row>
      <xdr:rowOff>923925</xdr:rowOff>
    </xdr:to>
    <xdr:pic>
      <xdr:nvPicPr>
        <xdr:cNvPr id="3178" name="Рисунок 108" descr="rId57">
          <a:extLst>
            <a:ext uri="{FF2B5EF4-FFF2-40B4-BE49-F238E27FC236}">
              <a16:creationId xmlns:a16="http://schemas.microsoft.com/office/drawing/2014/main" id="{00000000-0008-0000-0000-00006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lum/>
        </a:blip>
        <a:stretch>
          <a:fillRect/>
        </a:stretch>
      </xdr:blipFill>
      <xdr:spPr>
        <a:xfrm>
          <a:off x="3282950" y="30332680"/>
          <a:ext cx="116205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34</xdr:row>
      <xdr:rowOff>47625</xdr:rowOff>
    </xdr:from>
    <xdr:to>
      <xdr:col>4</xdr:col>
      <xdr:colOff>1190625</xdr:colOff>
      <xdr:row>35</xdr:row>
      <xdr:rowOff>19050</xdr:rowOff>
    </xdr:to>
    <xdr:pic>
      <xdr:nvPicPr>
        <xdr:cNvPr id="3179" name="Рисунок 109" descr="rId58">
          <a:extLst>
            <a:ext uri="{FF2B5EF4-FFF2-40B4-BE49-F238E27FC236}">
              <a16:creationId xmlns:a16="http://schemas.microsoft.com/office/drawing/2014/main" id="{00000000-0008-0000-0000-00006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lum/>
        </a:blip>
        <a:stretch>
          <a:fillRect/>
        </a:stretch>
      </xdr:blipFill>
      <xdr:spPr>
        <a:xfrm>
          <a:off x="3292475" y="28561030"/>
          <a:ext cx="115252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33</xdr:row>
      <xdr:rowOff>28575</xdr:rowOff>
    </xdr:from>
    <xdr:to>
      <xdr:col>4</xdr:col>
      <xdr:colOff>1209675</xdr:colOff>
      <xdr:row>34</xdr:row>
      <xdr:rowOff>19050</xdr:rowOff>
    </xdr:to>
    <xdr:pic>
      <xdr:nvPicPr>
        <xdr:cNvPr id="3180" name="Рисунок 110" descr="rId59">
          <a:extLst>
            <a:ext uri="{FF2B5EF4-FFF2-40B4-BE49-F238E27FC236}">
              <a16:creationId xmlns:a16="http://schemas.microsoft.com/office/drawing/2014/main" id="{00000000-0008-0000-0000-00006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lum/>
        </a:blip>
        <a:stretch>
          <a:fillRect/>
        </a:stretch>
      </xdr:blipFill>
      <xdr:spPr>
        <a:xfrm>
          <a:off x="3292475" y="27656155"/>
          <a:ext cx="1171575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57</xdr:row>
      <xdr:rowOff>19050</xdr:rowOff>
    </xdr:from>
    <xdr:to>
      <xdr:col>4</xdr:col>
      <xdr:colOff>1114425</xdr:colOff>
      <xdr:row>57</xdr:row>
      <xdr:rowOff>838200</xdr:rowOff>
    </xdr:to>
    <xdr:pic>
      <xdr:nvPicPr>
        <xdr:cNvPr id="3185" name="Рисунок 115" descr="rId24">
          <a:extLst>
            <a:ext uri="{FF2B5EF4-FFF2-40B4-BE49-F238E27FC236}">
              <a16:creationId xmlns:a16="http://schemas.microsoft.com/office/drawing/2014/main" id="{00000000-0008-0000-0000-00007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lum/>
        </a:blip>
        <a:stretch>
          <a:fillRect/>
        </a:stretch>
      </xdr:blipFill>
      <xdr:spPr>
        <a:xfrm>
          <a:off x="3511550" y="49763680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58</xdr:row>
      <xdr:rowOff>38100</xdr:rowOff>
    </xdr:from>
    <xdr:to>
      <xdr:col>4</xdr:col>
      <xdr:colOff>1162050</xdr:colOff>
      <xdr:row>58</xdr:row>
      <xdr:rowOff>838200</xdr:rowOff>
    </xdr:to>
    <xdr:pic>
      <xdr:nvPicPr>
        <xdr:cNvPr id="3187" name="Рисунок 117" descr="rId61">
          <a:extLst>
            <a:ext uri="{FF2B5EF4-FFF2-40B4-BE49-F238E27FC236}">
              <a16:creationId xmlns:a16="http://schemas.microsoft.com/office/drawing/2014/main" id="{00000000-0008-0000-0000-00007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lum/>
        </a:blip>
        <a:stretch>
          <a:fillRect/>
        </a:stretch>
      </xdr:blipFill>
      <xdr:spPr>
        <a:xfrm>
          <a:off x="3340100" y="50668555"/>
          <a:ext cx="1076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20</xdr:row>
      <xdr:rowOff>85725</xdr:rowOff>
    </xdr:from>
    <xdr:to>
      <xdr:col>4</xdr:col>
      <xdr:colOff>1143000</xdr:colOff>
      <xdr:row>20</xdr:row>
      <xdr:rowOff>809625</xdr:rowOff>
    </xdr:to>
    <xdr:pic>
      <xdr:nvPicPr>
        <xdr:cNvPr id="3188" name="Рисунок 118" descr="rId62">
          <a:extLst>
            <a:ext uri="{FF2B5EF4-FFF2-40B4-BE49-F238E27FC236}">
              <a16:creationId xmlns:a16="http://schemas.microsoft.com/office/drawing/2014/main" id="{00000000-0008-0000-0000-00007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lum/>
        </a:blip>
        <a:stretch>
          <a:fillRect/>
        </a:stretch>
      </xdr:blipFill>
      <xdr:spPr>
        <a:xfrm>
          <a:off x="3359150" y="16169005"/>
          <a:ext cx="10382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21</xdr:row>
      <xdr:rowOff>133350</xdr:rowOff>
    </xdr:from>
    <xdr:to>
      <xdr:col>4</xdr:col>
      <xdr:colOff>1095375</xdr:colOff>
      <xdr:row>21</xdr:row>
      <xdr:rowOff>790575</xdr:rowOff>
    </xdr:to>
    <xdr:pic>
      <xdr:nvPicPr>
        <xdr:cNvPr id="3189" name="Рисунок 119" descr="rId63">
          <a:extLst>
            <a:ext uri="{FF2B5EF4-FFF2-40B4-BE49-F238E27FC236}">
              <a16:creationId xmlns:a16="http://schemas.microsoft.com/office/drawing/2014/main" id="{00000000-0008-0000-0000-00007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lum/>
        </a:blip>
        <a:stretch>
          <a:fillRect/>
        </a:stretch>
      </xdr:blipFill>
      <xdr:spPr>
        <a:xfrm>
          <a:off x="3302000" y="17102455"/>
          <a:ext cx="10477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247650</xdr:colOff>
      <xdr:row>22</xdr:row>
      <xdr:rowOff>95250</xdr:rowOff>
    </xdr:from>
    <xdr:to>
      <xdr:col>4</xdr:col>
      <xdr:colOff>952500</xdr:colOff>
      <xdr:row>22</xdr:row>
      <xdr:rowOff>819150</xdr:rowOff>
    </xdr:to>
    <xdr:pic>
      <xdr:nvPicPr>
        <xdr:cNvPr id="3190" name="Рисунок 120" descr="rId64">
          <a:extLst>
            <a:ext uri="{FF2B5EF4-FFF2-40B4-BE49-F238E27FC236}">
              <a16:creationId xmlns:a16="http://schemas.microsoft.com/office/drawing/2014/main" id="{00000000-0008-0000-0000-00007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lum/>
        </a:blip>
        <a:stretch>
          <a:fillRect/>
        </a:stretch>
      </xdr:blipFill>
      <xdr:spPr>
        <a:xfrm>
          <a:off x="3502025" y="17950180"/>
          <a:ext cx="7048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23</xdr:row>
      <xdr:rowOff>28575</xdr:rowOff>
    </xdr:from>
    <xdr:to>
      <xdr:col>4</xdr:col>
      <xdr:colOff>1133475</xdr:colOff>
      <xdr:row>23</xdr:row>
      <xdr:rowOff>790575</xdr:rowOff>
    </xdr:to>
    <xdr:pic>
      <xdr:nvPicPr>
        <xdr:cNvPr id="3191" name="Рисунок 121" descr="rId65">
          <a:extLst>
            <a:ext uri="{FF2B5EF4-FFF2-40B4-BE49-F238E27FC236}">
              <a16:creationId xmlns:a16="http://schemas.microsoft.com/office/drawing/2014/main" id="{00000000-0008-0000-0000-00007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lum/>
        </a:blip>
        <a:stretch>
          <a:fillRect/>
        </a:stretch>
      </xdr:blipFill>
      <xdr:spPr>
        <a:xfrm>
          <a:off x="3397250" y="18769330"/>
          <a:ext cx="990600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209550</xdr:colOff>
      <xdr:row>24</xdr:row>
      <xdr:rowOff>47625</xdr:rowOff>
    </xdr:from>
    <xdr:to>
      <xdr:col>4</xdr:col>
      <xdr:colOff>990600</xdr:colOff>
      <xdr:row>24</xdr:row>
      <xdr:rowOff>819150</xdr:rowOff>
    </xdr:to>
    <xdr:pic>
      <xdr:nvPicPr>
        <xdr:cNvPr id="3192" name="Рисунок 122" descr="rId66">
          <a:extLst>
            <a:ext uri="{FF2B5EF4-FFF2-40B4-BE49-F238E27FC236}">
              <a16:creationId xmlns:a16="http://schemas.microsoft.com/office/drawing/2014/main" id="{00000000-0008-0000-0000-00007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lum/>
        </a:blip>
        <a:stretch>
          <a:fillRect/>
        </a:stretch>
      </xdr:blipFill>
      <xdr:spPr>
        <a:xfrm>
          <a:off x="3463925" y="19674205"/>
          <a:ext cx="781050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66</xdr:row>
      <xdr:rowOff>114300</xdr:rowOff>
    </xdr:from>
    <xdr:to>
      <xdr:col>4</xdr:col>
      <xdr:colOff>1057275</xdr:colOff>
      <xdr:row>66</xdr:row>
      <xdr:rowOff>781050</xdr:rowOff>
    </xdr:to>
    <xdr:pic>
      <xdr:nvPicPr>
        <xdr:cNvPr id="3195" name="Рисунок 125" descr="rId68">
          <a:extLst>
            <a:ext uri="{FF2B5EF4-FFF2-40B4-BE49-F238E27FC236}">
              <a16:creationId xmlns:a16="http://schemas.microsoft.com/office/drawing/2014/main" id="{00000000-0008-0000-0000-00007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lum/>
        </a:blip>
        <a:stretch>
          <a:fillRect/>
        </a:stretch>
      </xdr:blipFill>
      <xdr:spPr>
        <a:xfrm>
          <a:off x="3444875" y="57831355"/>
          <a:ext cx="866775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27</xdr:row>
      <xdr:rowOff>209550</xdr:rowOff>
    </xdr:from>
    <xdr:to>
      <xdr:col>4</xdr:col>
      <xdr:colOff>1190625</xdr:colOff>
      <xdr:row>27</xdr:row>
      <xdr:rowOff>790575</xdr:rowOff>
    </xdr:to>
    <xdr:pic>
      <xdr:nvPicPr>
        <xdr:cNvPr id="3197" name="Рисунок 127" descr="rId69">
          <a:extLst>
            <a:ext uri="{FF2B5EF4-FFF2-40B4-BE49-F238E27FC236}">
              <a16:creationId xmlns:a16="http://schemas.microsoft.com/office/drawing/2014/main" id="{00000000-0008-0000-0000-00007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lum/>
        </a:blip>
        <a:stretch>
          <a:fillRect/>
        </a:stretch>
      </xdr:blipFill>
      <xdr:spPr>
        <a:xfrm>
          <a:off x="3359150" y="22522180"/>
          <a:ext cx="1085850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48</xdr:row>
      <xdr:rowOff>38100</xdr:rowOff>
    </xdr:from>
    <xdr:to>
      <xdr:col>4</xdr:col>
      <xdr:colOff>1181100</xdr:colOff>
      <xdr:row>48</xdr:row>
      <xdr:rowOff>876300</xdr:rowOff>
    </xdr:to>
    <xdr:pic>
      <xdr:nvPicPr>
        <xdr:cNvPr id="3199" name="Рисунок 129" descr="rId70">
          <a:extLst>
            <a:ext uri="{FF2B5EF4-FFF2-40B4-BE49-F238E27FC236}">
              <a16:creationId xmlns:a16="http://schemas.microsoft.com/office/drawing/2014/main" id="{00000000-0008-0000-0000-00007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lum/>
        </a:blip>
        <a:stretch>
          <a:fillRect/>
        </a:stretch>
      </xdr:blipFill>
      <xdr:spPr>
        <a:xfrm>
          <a:off x="3302000" y="41162605"/>
          <a:ext cx="113347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49</xdr:row>
      <xdr:rowOff>85725</xdr:rowOff>
    </xdr:from>
    <xdr:to>
      <xdr:col>4</xdr:col>
      <xdr:colOff>1171575</xdr:colOff>
      <xdr:row>49</xdr:row>
      <xdr:rowOff>923925</xdr:rowOff>
    </xdr:to>
    <xdr:pic>
      <xdr:nvPicPr>
        <xdr:cNvPr id="3200" name="Рисунок 130" descr="rId71">
          <a:extLst>
            <a:ext uri="{FF2B5EF4-FFF2-40B4-BE49-F238E27FC236}">
              <a16:creationId xmlns:a16="http://schemas.microsoft.com/office/drawing/2014/main" id="{00000000-0008-0000-0000-00008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lum/>
        </a:blip>
        <a:stretch>
          <a:fillRect/>
        </a:stretch>
      </xdr:blipFill>
      <xdr:spPr>
        <a:xfrm>
          <a:off x="3292475" y="42096055"/>
          <a:ext cx="113347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53</xdr:row>
      <xdr:rowOff>114300</xdr:rowOff>
    </xdr:from>
    <xdr:to>
      <xdr:col>4</xdr:col>
      <xdr:colOff>1152525</xdr:colOff>
      <xdr:row>53</xdr:row>
      <xdr:rowOff>847725</xdr:rowOff>
    </xdr:to>
    <xdr:pic>
      <xdr:nvPicPr>
        <xdr:cNvPr id="3201" name="Рисунок 131" descr="rId72">
          <a:extLst>
            <a:ext uri="{FF2B5EF4-FFF2-40B4-BE49-F238E27FC236}">
              <a16:creationId xmlns:a16="http://schemas.microsoft.com/office/drawing/2014/main" id="{00000000-0008-0000-0000-00008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lum/>
        </a:blip>
        <a:stretch>
          <a:fillRect/>
        </a:stretch>
      </xdr:blipFill>
      <xdr:spPr>
        <a:xfrm>
          <a:off x="3302000" y="46029880"/>
          <a:ext cx="1104900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266700</xdr:colOff>
      <xdr:row>55</xdr:row>
      <xdr:rowOff>28575</xdr:rowOff>
    </xdr:from>
    <xdr:to>
      <xdr:col>4</xdr:col>
      <xdr:colOff>1009650</xdr:colOff>
      <xdr:row>55</xdr:row>
      <xdr:rowOff>819150</xdr:rowOff>
    </xdr:to>
    <xdr:pic>
      <xdr:nvPicPr>
        <xdr:cNvPr id="3202" name="Рисунок 132" descr="rId73">
          <a:extLst>
            <a:ext uri="{FF2B5EF4-FFF2-40B4-BE49-F238E27FC236}">
              <a16:creationId xmlns:a16="http://schemas.microsoft.com/office/drawing/2014/main" id="{00000000-0008-0000-0000-00008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lum/>
        </a:blip>
        <a:stretch>
          <a:fillRect/>
        </a:stretch>
      </xdr:blipFill>
      <xdr:spPr>
        <a:xfrm flipH="1">
          <a:off x="3521075" y="48001555"/>
          <a:ext cx="7429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50</xdr:row>
      <xdr:rowOff>142875</xdr:rowOff>
    </xdr:from>
    <xdr:to>
      <xdr:col>4</xdr:col>
      <xdr:colOff>1076325</xdr:colOff>
      <xdr:row>50</xdr:row>
      <xdr:rowOff>895350</xdr:rowOff>
    </xdr:to>
    <xdr:pic>
      <xdr:nvPicPr>
        <xdr:cNvPr id="3203" name="Рисунок 133" descr="rId74">
          <a:extLst>
            <a:ext uri="{FF2B5EF4-FFF2-40B4-BE49-F238E27FC236}">
              <a16:creationId xmlns:a16="http://schemas.microsoft.com/office/drawing/2014/main" id="{00000000-0008-0000-0000-00008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lum/>
        </a:blip>
        <a:stretch>
          <a:fillRect/>
        </a:stretch>
      </xdr:blipFill>
      <xdr:spPr>
        <a:xfrm flipH="1">
          <a:off x="3397250" y="43115230"/>
          <a:ext cx="9334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42</xdr:row>
      <xdr:rowOff>66675</xdr:rowOff>
    </xdr:from>
    <xdr:to>
      <xdr:col>4</xdr:col>
      <xdr:colOff>1028700</xdr:colOff>
      <xdr:row>42</xdr:row>
      <xdr:rowOff>847725</xdr:rowOff>
    </xdr:to>
    <xdr:pic>
      <xdr:nvPicPr>
        <xdr:cNvPr id="3205" name="Рисунок 135" descr="rId75">
          <a:extLst>
            <a:ext uri="{FF2B5EF4-FFF2-40B4-BE49-F238E27FC236}">
              <a16:creationId xmlns:a16="http://schemas.microsoft.com/office/drawing/2014/main" id="{00000000-0008-0000-0000-00008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lum/>
        </a:blip>
        <a:stretch>
          <a:fillRect/>
        </a:stretch>
      </xdr:blipFill>
      <xdr:spPr>
        <a:xfrm>
          <a:off x="3473450" y="35876230"/>
          <a:ext cx="8096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39</xdr:row>
      <xdr:rowOff>57150</xdr:rowOff>
    </xdr:from>
    <xdr:to>
      <xdr:col>4</xdr:col>
      <xdr:colOff>1038225</xdr:colOff>
      <xdr:row>39</xdr:row>
      <xdr:rowOff>847725</xdr:rowOff>
    </xdr:to>
    <xdr:pic>
      <xdr:nvPicPr>
        <xdr:cNvPr id="3206" name="Рисунок 136" descr="rId76">
          <a:extLst>
            <a:ext uri="{FF2B5EF4-FFF2-40B4-BE49-F238E27FC236}">
              <a16:creationId xmlns:a16="http://schemas.microsoft.com/office/drawing/2014/main" id="{00000000-0008-0000-0000-00008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lum/>
        </a:blip>
        <a:stretch>
          <a:fillRect/>
        </a:stretch>
      </xdr:blipFill>
      <xdr:spPr>
        <a:xfrm>
          <a:off x="3511550" y="33209230"/>
          <a:ext cx="7810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40</xdr:row>
      <xdr:rowOff>95250</xdr:rowOff>
    </xdr:from>
    <xdr:to>
      <xdr:col>4</xdr:col>
      <xdr:colOff>1009650</xdr:colOff>
      <xdr:row>40</xdr:row>
      <xdr:rowOff>828675</xdr:rowOff>
    </xdr:to>
    <xdr:pic>
      <xdr:nvPicPr>
        <xdr:cNvPr id="3207" name="Рисунок 137" descr="rId77">
          <a:extLst>
            <a:ext uri="{FF2B5EF4-FFF2-40B4-BE49-F238E27FC236}">
              <a16:creationId xmlns:a16="http://schemas.microsoft.com/office/drawing/2014/main" id="{00000000-0008-0000-0000-00008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lum/>
        </a:blip>
        <a:stretch>
          <a:fillRect/>
        </a:stretch>
      </xdr:blipFill>
      <xdr:spPr>
        <a:xfrm>
          <a:off x="3511550" y="34133155"/>
          <a:ext cx="7524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60</xdr:row>
      <xdr:rowOff>95250</xdr:rowOff>
    </xdr:from>
    <xdr:to>
      <xdr:col>4</xdr:col>
      <xdr:colOff>1076325</xdr:colOff>
      <xdr:row>60</xdr:row>
      <xdr:rowOff>828675</xdr:rowOff>
    </xdr:to>
    <xdr:pic>
      <xdr:nvPicPr>
        <xdr:cNvPr id="3209" name="Рисунок 139" descr="rId78">
          <a:extLst>
            <a:ext uri="{FF2B5EF4-FFF2-40B4-BE49-F238E27FC236}">
              <a16:creationId xmlns:a16="http://schemas.microsoft.com/office/drawing/2014/main" id="{00000000-0008-0000-0000-00008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lum/>
        </a:blip>
        <a:stretch>
          <a:fillRect/>
        </a:stretch>
      </xdr:blipFill>
      <xdr:spPr>
        <a:xfrm>
          <a:off x="3425825" y="52497355"/>
          <a:ext cx="9048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72</xdr:row>
      <xdr:rowOff>76200</xdr:rowOff>
    </xdr:from>
    <xdr:to>
      <xdr:col>4</xdr:col>
      <xdr:colOff>1143000</xdr:colOff>
      <xdr:row>72</xdr:row>
      <xdr:rowOff>838200</xdr:rowOff>
    </xdr:to>
    <xdr:pic>
      <xdr:nvPicPr>
        <xdr:cNvPr id="3211" name="Рисунок 141" descr="rId79">
          <a:extLst>
            <a:ext uri="{FF2B5EF4-FFF2-40B4-BE49-F238E27FC236}">
              <a16:creationId xmlns:a16="http://schemas.microsoft.com/office/drawing/2014/main" id="{00000000-0008-0000-0000-00008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lum/>
        </a:blip>
        <a:stretch>
          <a:fillRect/>
        </a:stretch>
      </xdr:blipFill>
      <xdr:spPr>
        <a:xfrm>
          <a:off x="3340100" y="63108205"/>
          <a:ext cx="10572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61</xdr:row>
      <xdr:rowOff>85725</xdr:rowOff>
    </xdr:from>
    <xdr:to>
      <xdr:col>4</xdr:col>
      <xdr:colOff>990600</xdr:colOff>
      <xdr:row>61</xdr:row>
      <xdr:rowOff>828675</xdr:rowOff>
    </xdr:to>
    <xdr:pic>
      <xdr:nvPicPr>
        <xdr:cNvPr id="3212" name="Рисунок 142" descr="rId80">
          <a:extLst>
            <a:ext uri="{FF2B5EF4-FFF2-40B4-BE49-F238E27FC236}">
              <a16:creationId xmlns:a16="http://schemas.microsoft.com/office/drawing/2014/main" id="{00000000-0008-0000-0000-00008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lum/>
        </a:blip>
        <a:stretch>
          <a:fillRect/>
        </a:stretch>
      </xdr:blipFill>
      <xdr:spPr>
        <a:xfrm flipH="1">
          <a:off x="3473450" y="53373655"/>
          <a:ext cx="7715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45</xdr:row>
      <xdr:rowOff>85725</xdr:rowOff>
    </xdr:from>
    <xdr:to>
      <xdr:col>4</xdr:col>
      <xdr:colOff>1143000</xdr:colOff>
      <xdr:row>45</xdr:row>
      <xdr:rowOff>771525</xdr:rowOff>
    </xdr:to>
    <xdr:pic>
      <xdr:nvPicPr>
        <xdr:cNvPr id="3215" name="Рисунок 145" descr="rId81">
          <a:extLst>
            <a:ext uri="{FF2B5EF4-FFF2-40B4-BE49-F238E27FC236}">
              <a16:creationId xmlns:a16="http://schemas.microsoft.com/office/drawing/2014/main" id="{00000000-0008-0000-0000-00008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lum/>
        </a:blip>
        <a:stretch>
          <a:fillRect/>
        </a:stretch>
      </xdr:blipFill>
      <xdr:spPr>
        <a:xfrm>
          <a:off x="3368675" y="38552755"/>
          <a:ext cx="102870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161925</xdr:colOff>
      <xdr:row>41</xdr:row>
      <xdr:rowOff>85725</xdr:rowOff>
    </xdr:from>
    <xdr:to>
      <xdr:col>4</xdr:col>
      <xdr:colOff>1104900</xdr:colOff>
      <xdr:row>41</xdr:row>
      <xdr:rowOff>809625</xdr:rowOff>
    </xdr:to>
    <xdr:pic>
      <xdr:nvPicPr>
        <xdr:cNvPr id="3218" name="Рисунок 148" descr="rId82">
          <a:extLst>
            <a:ext uri="{FF2B5EF4-FFF2-40B4-BE49-F238E27FC236}">
              <a16:creationId xmlns:a16="http://schemas.microsoft.com/office/drawing/2014/main" id="{00000000-0008-0000-0000-00009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lum/>
        </a:blip>
        <a:stretch>
          <a:fillRect/>
        </a:stretch>
      </xdr:blipFill>
      <xdr:spPr>
        <a:xfrm flipH="1">
          <a:off x="3416300" y="35009455"/>
          <a:ext cx="9429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26</xdr:row>
      <xdr:rowOff>28575</xdr:rowOff>
    </xdr:from>
    <xdr:to>
      <xdr:col>4</xdr:col>
      <xdr:colOff>990600</xdr:colOff>
      <xdr:row>26</xdr:row>
      <xdr:rowOff>800100</xdr:rowOff>
    </xdr:to>
    <xdr:pic>
      <xdr:nvPicPr>
        <xdr:cNvPr id="3220" name="Рисунок 150" descr="rId83">
          <a:extLst>
            <a:ext uri="{FF2B5EF4-FFF2-40B4-BE49-F238E27FC236}">
              <a16:creationId xmlns:a16="http://schemas.microsoft.com/office/drawing/2014/main" id="{00000000-0008-0000-0000-00009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lum/>
        </a:blip>
        <a:stretch>
          <a:fillRect/>
        </a:stretch>
      </xdr:blipFill>
      <xdr:spPr>
        <a:xfrm>
          <a:off x="3511550" y="21455380"/>
          <a:ext cx="7334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67</xdr:row>
      <xdr:rowOff>28575</xdr:rowOff>
    </xdr:from>
    <xdr:to>
      <xdr:col>4</xdr:col>
      <xdr:colOff>952500</xdr:colOff>
      <xdr:row>67</xdr:row>
      <xdr:rowOff>828675</xdr:rowOff>
    </xdr:to>
    <xdr:pic>
      <xdr:nvPicPr>
        <xdr:cNvPr id="3366" name="Рисунок 296" descr="rId84">
          <a:extLst>
            <a:ext uri="{FF2B5EF4-FFF2-40B4-BE49-F238E27FC236}">
              <a16:creationId xmlns:a16="http://schemas.microsoft.com/office/drawing/2014/main" id="{00000000-0008-0000-0000-00002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lum/>
        </a:blip>
        <a:stretch>
          <a:fillRect/>
        </a:stretch>
      </xdr:blipFill>
      <xdr:spPr>
        <a:xfrm>
          <a:off x="3511550" y="58631455"/>
          <a:ext cx="695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54</xdr:row>
      <xdr:rowOff>95250</xdr:rowOff>
    </xdr:from>
    <xdr:to>
      <xdr:col>4</xdr:col>
      <xdr:colOff>1162050</xdr:colOff>
      <xdr:row>54</xdr:row>
      <xdr:rowOff>923925</xdr:rowOff>
    </xdr:to>
    <xdr:pic>
      <xdr:nvPicPr>
        <xdr:cNvPr id="3073" name="Рисунок 3" descr="rId86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lum/>
        </a:blip>
        <a:stretch>
          <a:fillRect/>
        </a:stretch>
      </xdr:blipFill>
      <xdr:spPr>
        <a:xfrm>
          <a:off x="3302000" y="47039530"/>
          <a:ext cx="111442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73</xdr:row>
      <xdr:rowOff>28575</xdr:rowOff>
    </xdr:from>
    <xdr:to>
      <xdr:col>4</xdr:col>
      <xdr:colOff>1171575</xdr:colOff>
      <xdr:row>73</xdr:row>
      <xdr:rowOff>857250</xdr:rowOff>
    </xdr:to>
    <xdr:pic>
      <xdr:nvPicPr>
        <xdr:cNvPr id="3074" name="Рисунок 4" descr="rId87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lum/>
        </a:blip>
        <a:stretch>
          <a:fillRect/>
        </a:stretch>
      </xdr:blipFill>
      <xdr:spPr>
        <a:xfrm>
          <a:off x="3302000" y="63946405"/>
          <a:ext cx="11239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51</xdr:row>
      <xdr:rowOff>85725</xdr:rowOff>
    </xdr:from>
    <xdr:to>
      <xdr:col>4</xdr:col>
      <xdr:colOff>1123950</xdr:colOff>
      <xdr:row>51</xdr:row>
      <xdr:rowOff>800100</xdr:rowOff>
    </xdr:to>
    <xdr:pic>
      <xdr:nvPicPr>
        <xdr:cNvPr id="3165" name="Рисунок 95" descr="rId88">
          <a:extLst>
            <a:ext uri="{FF2B5EF4-FFF2-40B4-BE49-F238E27FC236}">
              <a16:creationId xmlns:a16="http://schemas.microsoft.com/office/drawing/2014/main" id="{00000000-0008-0000-0000-00005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lum/>
        </a:blip>
        <a:stretch>
          <a:fillRect/>
        </a:stretch>
      </xdr:blipFill>
      <xdr:spPr>
        <a:xfrm>
          <a:off x="3321050" y="44086780"/>
          <a:ext cx="10572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</xdr:colOff>
      <xdr:row>82</xdr:row>
      <xdr:rowOff>47625</xdr:rowOff>
    </xdr:from>
    <xdr:to>
      <xdr:col>4</xdr:col>
      <xdr:colOff>1076325</xdr:colOff>
      <xdr:row>82</xdr:row>
      <xdr:rowOff>838200</xdr:rowOff>
    </xdr:to>
    <xdr:pic>
      <xdr:nvPicPr>
        <xdr:cNvPr id="3167" name="Рисунок 97" descr="rId90">
          <a:extLst>
            <a:ext uri="{FF2B5EF4-FFF2-40B4-BE49-F238E27FC236}">
              <a16:creationId xmlns:a16="http://schemas.microsoft.com/office/drawing/2014/main" id="{00000000-0008-0000-0000-00005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lum/>
        </a:blip>
        <a:stretch>
          <a:fillRect/>
        </a:stretch>
      </xdr:blipFill>
      <xdr:spPr>
        <a:xfrm>
          <a:off x="3263900" y="72023605"/>
          <a:ext cx="10668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29</xdr:row>
      <xdr:rowOff>19050</xdr:rowOff>
    </xdr:from>
    <xdr:to>
      <xdr:col>4</xdr:col>
      <xdr:colOff>1190625</xdr:colOff>
      <xdr:row>30</xdr:row>
      <xdr:rowOff>0</xdr:rowOff>
    </xdr:to>
    <xdr:pic>
      <xdr:nvPicPr>
        <xdr:cNvPr id="3075" name="Рисунок 5" descr="rId91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lum/>
        </a:blip>
        <a:stretch>
          <a:fillRect/>
        </a:stretch>
      </xdr:blipFill>
      <xdr:spPr>
        <a:xfrm>
          <a:off x="3292475" y="24103330"/>
          <a:ext cx="1152525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83</xdr:row>
      <xdr:rowOff>38100</xdr:rowOff>
    </xdr:from>
    <xdr:to>
      <xdr:col>4</xdr:col>
      <xdr:colOff>1114425</xdr:colOff>
      <xdr:row>83</xdr:row>
      <xdr:rowOff>762000</xdr:rowOff>
    </xdr:to>
    <xdr:pic>
      <xdr:nvPicPr>
        <xdr:cNvPr id="2143" name="Рисунок 96" descr="rId78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lum/>
        </a:blip>
        <a:stretch>
          <a:fillRect/>
        </a:stretch>
      </xdr:blipFill>
      <xdr:spPr>
        <a:xfrm>
          <a:off x="3406775" y="72899905"/>
          <a:ext cx="9620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84</xdr:row>
      <xdr:rowOff>38100</xdr:rowOff>
    </xdr:from>
    <xdr:to>
      <xdr:col>4</xdr:col>
      <xdr:colOff>1114425</xdr:colOff>
      <xdr:row>84</xdr:row>
      <xdr:rowOff>800100</xdr:rowOff>
    </xdr:to>
    <xdr:pic>
      <xdr:nvPicPr>
        <xdr:cNvPr id="3367" name="Рисунок 97" descr="rId79">
          <a:extLst>
            <a:ext uri="{FF2B5EF4-FFF2-40B4-BE49-F238E27FC236}">
              <a16:creationId xmlns:a16="http://schemas.microsoft.com/office/drawing/2014/main" id="{00000000-0008-0000-0000-00002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lum/>
        </a:blip>
        <a:stretch>
          <a:fillRect/>
        </a:stretch>
      </xdr:blipFill>
      <xdr:spPr>
        <a:xfrm rot="16200000">
          <a:off x="3482975" y="73595230"/>
          <a:ext cx="762000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44</xdr:row>
      <xdr:rowOff>142875</xdr:rowOff>
    </xdr:from>
    <xdr:to>
      <xdr:col>4</xdr:col>
      <xdr:colOff>1123950</xdr:colOff>
      <xdr:row>44</xdr:row>
      <xdr:rowOff>857250</xdr:rowOff>
    </xdr:to>
    <xdr:pic>
      <xdr:nvPicPr>
        <xdr:cNvPr id="1105" name="Рисунок 203" descr="rId23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lum/>
        </a:blip>
        <a:stretch>
          <a:fillRect/>
        </a:stretch>
      </xdr:blipFill>
      <xdr:spPr>
        <a:xfrm>
          <a:off x="3435350" y="37724080"/>
          <a:ext cx="9429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77</xdr:row>
      <xdr:rowOff>9525</xdr:rowOff>
    </xdr:from>
    <xdr:to>
      <xdr:col>4</xdr:col>
      <xdr:colOff>1171575</xdr:colOff>
      <xdr:row>77</xdr:row>
      <xdr:rowOff>561975</xdr:rowOff>
    </xdr:to>
    <xdr:pic>
      <xdr:nvPicPr>
        <xdr:cNvPr id="1106" name="Рисунок 160" descr="rId39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lum/>
        </a:blip>
        <a:stretch>
          <a:fillRect/>
        </a:stretch>
      </xdr:blipFill>
      <xdr:spPr>
        <a:xfrm>
          <a:off x="3292475" y="67470655"/>
          <a:ext cx="11334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77</xdr:row>
      <xdr:rowOff>409575</xdr:rowOff>
    </xdr:from>
    <xdr:to>
      <xdr:col>4</xdr:col>
      <xdr:colOff>1171575</xdr:colOff>
      <xdr:row>77</xdr:row>
      <xdr:rowOff>962025</xdr:rowOff>
    </xdr:to>
    <xdr:pic>
      <xdr:nvPicPr>
        <xdr:cNvPr id="1107" name="Рисунок 160" descr="rId39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lum/>
        </a:blip>
        <a:stretch>
          <a:fillRect/>
        </a:stretch>
      </xdr:blipFill>
      <xdr:spPr>
        <a:xfrm>
          <a:off x="3292475" y="67870705"/>
          <a:ext cx="11334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37</xdr:row>
      <xdr:rowOff>104775</xdr:rowOff>
    </xdr:from>
    <xdr:to>
      <xdr:col>4</xdr:col>
      <xdr:colOff>1162050</xdr:colOff>
      <xdr:row>37</xdr:row>
      <xdr:rowOff>895350</xdr:rowOff>
    </xdr:to>
    <xdr:pic>
      <xdr:nvPicPr>
        <xdr:cNvPr id="1025" name="Рисунок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lum/>
        </a:blip>
        <a:stretch>
          <a:fillRect/>
        </a:stretch>
      </xdr:blipFill>
      <xdr:spPr>
        <a:xfrm>
          <a:off x="3359150" y="31380430"/>
          <a:ext cx="105727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25</xdr:row>
      <xdr:rowOff>104775</xdr:rowOff>
    </xdr:from>
    <xdr:to>
      <xdr:col>4</xdr:col>
      <xdr:colOff>1143000</xdr:colOff>
      <xdr:row>25</xdr:row>
      <xdr:rowOff>781050</xdr:rowOff>
    </xdr:to>
    <xdr:pic>
      <xdr:nvPicPr>
        <xdr:cNvPr id="1026" name="Рисунок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lum/>
        </a:blip>
        <a:stretch>
          <a:fillRect/>
        </a:stretch>
      </xdr:blipFill>
      <xdr:spPr>
        <a:xfrm>
          <a:off x="3387725" y="20617180"/>
          <a:ext cx="1009650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70</xdr:row>
      <xdr:rowOff>38100</xdr:rowOff>
    </xdr:from>
    <xdr:to>
      <xdr:col>4</xdr:col>
      <xdr:colOff>1162050</xdr:colOff>
      <xdr:row>70</xdr:row>
      <xdr:rowOff>857250</xdr:rowOff>
    </xdr:to>
    <xdr:pic>
      <xdr:nvPicPr>
        <xdr:cNvPr id="1027" name="Рисунок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lum/>
        </a:blip>
        <a:stretch>
          <a:fillRect/>
        </a:stretch>
      </xdr:blipFill>
      <xdr:spPr>
        <a:xfrm>
          <a:off x="3321050" y="61298455"/>
          <a:ext cx="1095375" cy="8191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14</xdr:row>
      <xdr:rowOff>133350</xdr:rowOff>
    </xdr:from>
    <xdr:to>
      <xdr:col>4</xdr:col>
      <xdr:colOff>1123950</xdr:colOff>
      <xdr:row>14</xdr:row>
      <xdr:rowOff>733425</xdr:rowOff>
    </xdr:to>
    <xdr:pic>
      <xdr:nvPicPr>
        <xdr:cNvPr id="2049" name="Рисунок 166" descr="rId1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</a:blip>
        <a:stretch>
          <a:fillRect/>
        </a:stretch>
      </xdr:blipFill>
      <xdr:spPr>
        <a:xfrm>
          <a:off x="3368675" y="10673080"/>
          <a:ext cx="1009650" cy="600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15</xdr:row>
      <xdr:rowOff>76200</xdr:rowOff>
    </xdr:from>
    <xdr:to>
      <xdr:col>4</xdr:col>
      <xdr:colOff>1104900</xdr:colOff>
      <xdr:row>15</xdr:row>
      <xdr:rowOff>800100</xdr:rowOff>
    </xdr:to>
    <xdr:pic>
      <xdr:nvPicPr>
        <xdr:cNvPr id="2050" name="Рисунок 167" descr="rId2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</a:blip>
        <a:stretch>
          <a:fillRect/>
        </a:stretch>
      </xdr:blipFill>
      <xdr:spPr>
        <a:xfrm>
          <a:off x="3387725" y="11501755"/>
          <a:ext cx="9715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16</xdr:row>
      <xdr:rowOff>142875</xdr:rowOff>
    </xdr:from>
    <xdr:to>
      <xdr:col>4</xdr:col>
      <xdr:colOff>1171575</xdr:colOff>
      <xdr:row>16</xdr:row>
      <xdr:rowOff>771525</xdr:rowOff>
    </xdr:to>
    <xdr:pic>
      <xdr:nvPicPr>
        <xdr:cNvPr id="2051" name="Рисунок 168" descr="rId3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</a:blip>
        <a:stretch>
          <a:fillRect/>
        </a:stretch>
      </xdr:blipFill>
      <xdr:spPr>
        <a:xfrm>
          <a:off x="3359150" y="12454255"/>
          <a:ext cx="1066800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17</xdr:row>
      <xdr:rowOff>76200</xdr:rowOff>
    </xdr:from>
    <xdr:to>
      <xdr:col>4</xdr:col>
      <xdr:colOff>1085850</xdr:colOff>
      <xdr:row>17</xdr:row>
      <xdr:rowOff>809625</xdr:rowOff>
    </xdr:to>
    <xdr:pic>
      <xdr:nvPicPr>
        <xdr:cNvPr id="2052" name="Рисунок 169" descr="rId4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/>
        </a:blip>
        <a:stretch>
          <a:fillRect/>
        </a:stretch>
      </xdr:blipFill>
      <xdr:spPr>
        <a:xfrm>
          <a:off x="3321050" y="13273405"/>
          <a:ext cx="10191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18</xdr:row>
      <xdr:rowOff>104775</xdr:rowOff>
    </xdr:from>
    <xdr:to>
      <xdr:col>4</xdr:col>
      <xdr:colOff>952500</xdr:colOff>
      <xdr:row>18</xdr:row>
      <xdr:rowOff>790575</xdr:rowOff>
    </xdr:to>
    <xdr:pic>
      <xdr:nvPicPr>
        <xdr:cNvPr id="2053" name="Рисунок 170" descr="rId5">
          <a:extLs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lum/>
        </a:blip>
        <a:stretch>
          <a:fillRect/>
        </a:stretch>
      </xdr:blipFill>
      <xdr:spPr>
        <a:xfrm>
          <a:off x="3511550" y="14187805"/>
          <a:ext cx="695325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19</xdr:row>
      <xdr:rowOff>104775</xdr:rowOff>
    </xdr:from>
    <xdr:to>
      <xdr:col>4</xdr:col>
      <xdr:colOff>1057275</xdr:colOff>
      <xdr:row>19</xdr:row>
      <xdr:rowOff>762000</xdr:rowOff>
    </xdr:to>
    <xdr:pic>
      <xdr:nvPicPr>
        <xdr:cNvPr id="2054" name="Рисунок 171" descr="rId6">
          <a:extLst>
            <a:ext uri="{FF2B5EF4-FFF2-40B4-BE49-F238E27FC236}">
              <a16:creationId xmlns:a16="http://schemas.microsoft.com/office/drawing/2014/main" id="{00000000-0008-0000-01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lum/>
        </a:blip>
        <a:stretch>
          <a:fillRect/>
        </a:stretch>
      </xdr:blipFill>
      <xdr:spPr>
        <a:xfrm>
          <a:off x="3425825" y="15073630"/>
          <a:ext cx="88582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20</xdr:row>
      <xdr:rowOff>57150</xdr:rowOff>
    </xdr:from>
    <xdr:to>
      <xdr:col>4</xdr:col>
      <xdr:colOff>952500</xdr:colOff>
      <xdr:row>20</xdr:row>
      <xdr:rowOff>781050</xdr:rowOff>
    </xdr:to>
    <xdr:pic>
      <xdr:nvPicPr>
        <xdr:cNvPr id="2055" name="Рисунок 172" descr="rId7">
          <a:extLst>
            <a:ext uri="{FF2B5EF4-FFF2-40B4-BE49-F238E27FC236}">
              <a16:creationId xmlns:a16="http://schemas.microsoft.com/office/drawing/2014/main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lum/>
        </a:blip>
        <a:stretch>
          <a:fillRect/>
        </a:stretch>
      </xdr:blipFill>
      <xdr:spPr>
        <a:xfrm>
          <a:off x="3511550" y="15911830"/>
          <a:ext cx="6953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13</xdr:row>
      <xdr:rowOff>38100</xdr:rowOff>
    </xdr:from>
    <xdr:to>
      <xdr:col>4</xdr:col>
      <xdr:colOff>1114425</xdr:colOff>
      <xdr:row>13</xdr:row>
      <xdr:rowOff>714375</xdr:rowOff>
    </xdr:to>
    <xdr:pic>
      <xdr:nvPicPr>
        <xdr:cNvPr id="2056" name="Рисунок 173" descr="rId8">
          <a:extLst>
            <a:ext uri="{FF2B5EF4-FFF2-40B4-BE49-F238E27FC236}">
              <a16:creationId xmlns:a16="http://schemas.microsoft.com/office/drawing/2014/main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lum/>
        </a:blip>
        <a:stretch>
          <a:fillRect/>
        </a:stretch>
      </xdr:blipFill>
      <xdr:spPr>
        <a:xfrm>
          <a:off x="3368675" y="9815830"/>
          <a:ext cx="1000125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6</xdr:row>
      <xdr:rowOff>38100</xdr:rowOff>
    </xdr:from>
    <xdr:to>
      <xdr:col>4</xdr:col>
      <xdr:colOff>1066800</xdr:colOff>
      <xdr:row>6</xdr:row>
      <xdr:rowOff>790575</xdr:rowOff>
    </xdr:to>
    <xdr:pic>
      <xdr:nvPicPr>
        <xdr:cNvPr id="2057" name="Рисунок 179" descr="rId9">
          <a:extLst>
            <a:ext uri="{FF2B5EF4-FFF2-40B4-BE49-F238E27FC236}">
              <a16:creationId xmlns:a16="http://schemas.microsoft.com/office/drawing/2014/main" id="{00000000-0008-0000-01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lum/>
        </a:blip>
        <a:stretch>
          <a:fillRect/>
        </a:stretch>
      </xdr:blipFill>
      <xdr:spPr>
        <a:xfrm>
          <a:off x="3406775" y="3415030"/>
          <a:ext cx="9144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7</xdr:row>
      <xdr:rowOff>95250</xdr:rowOff>
    </xdr:from>
    <xdr:to>
      <xdr:col>4</xdr:col>
      <xdr:colOff>1000125</xdr:colOff>
      <xdr:row>7</xdr:row>
      <xdr:rowOff>800100</xdr:rowOff>
    </xdr:to>
    <xdr:pic>
      <xdr:nvPicPr>
        <xdr:cNvPr id="2058" name="Рисунок 180" descr="rId10">
          <a:extLst>
            <a:ext uri="{FF2B5EF4-FFF2-40B4-BE49-F238E27FC236}">
              <a16:creationId xmlns:a16="http://schemas.microsoft.com/office/drawing/2014/main" id="{00000000-0008-0000-01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lum/>
        </a:blip>
        <a:stretch>
          <a:fillRect/>
        </a:stretch>
      </xdr:blipFill>
      <xdr:spPr>
        <a:xfrm>
          <a:off x="3473450" y="4386580"/>
          <a:ext cx="78105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8</xdr:row>
      <xdr:rowOff>57150</xdr:rowOff>
    </xdr:from>
    <xdr:to>
      <xdr:col>4</xdr:col>
      <xdr:colOff>1057275</xdr:colOff>
      <xdr:row>8</xdr:row>
      <xdr:rowOff>800100</xdr:rowOff>
    </xdr:to>
    <xdr:pic>
      <xdr:nvPicPr>
        <xdr:cNvPr id="2059" name="Рисунок 181" descr="rId11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lum/>
        </a:blip>
        <a:stretch>
          <a:fillRect/>
        </a:stretch>
      </xdr:blipFill>
      <xdr:spPr>
        <a:xfrm>
          <a:off x="3454400" y="5262880"/>
          <a:ext cx="857250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9</xdr:row>
      <xdr:rowOff>104775</xdr:rowOff>
    </xdr:from>
    <xdr:to>
      <xdr:col>4</xdr:col>
      <xdr:colOff>1123950</xdr:colOff>
      <xdr:row>9</xdr:row>
      <xdr:rowOff>733425</xdr:rowOff>
    </xdr:to>
    <xdr:pic>
      <xdr:nvPicPr>
        <xdr:cNvPr id="2060" name="Рисунок 182" descr="rId12">
          <a:extLst>
            <a:ext uri="{FF2B5EF4-FFF2-40B4-BE49-F238E27FC236}">
              <a16:creationId xmlns:a16="http://schemas.microsoft.com/office/drawing/2014/main" id="{00000000-0008-0000-01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lum/>
        </a:blip>
        <a:stretch>
          <a:fillRect/>
        </a:stretch>
      </xdr:blipFill>
      <xdr:spPr>
        <a:xfrm rot="-10800000" flipV="1">
          <a:off x="3397250" y="6224905"/>
          <a:ext cx="981075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10</xdr:row>
      <xdr:rowOff>28575</xdr:rowOff>
    </xdr:from>
    <xdr:to>
      <xdr:col>4</xdr:col>
      <xdr:colOff>1143000</xdr:colOff>
      <xdr:row>10</xdr:row>
      <xdr:rowOff>857250</xdr:rowOff>
    </xdr:to>
    <xdr:pic>
      <xdr:nvPicPr>
        <xdr:cNvPr id="2061" name="Рисунок 183" descr="rId13">
          <a:extLst>
            <a:ext uri="{FF2B5EF4-FFF2-40B4-BE49-F238E27FC236}">
              <a16:creationId xmlns:a16="http://schemas.microsoft.com/office/drawing/2014/main" id="{00000000-0008-0000-01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lum/>
        </a:blip>
        <a:stretch>
          <a:fillRect/>
        </a:stretch>
      </xdr:blipFill>
      <xdr:spPr>
        <a:xfrm rot="-10800000" flipV="1">
          <a:off x="3387725" y="7063105"/>
          <a:ext cx="10096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11</xdr:row>
      <xdr:rowOff>66675</xdr:rowOff>
    </xdr:from>
    <xdr:to>
      <xdr:col>4</xdr:col>
      <xdr:colOff>1104900</xdr:colOff>
      <xdr:row>11</xdr:row>
      <xdr:rowOff>847725</xdr:rowOff>
    </xdr:to>
    <xdr:pic>
      <xdr:nvPicPr>
        <xdr:cNvPr id="2062" name="Рисунок 184" descr="rId14">
          <a:extLst>
            <a:ext uri="{FF2B5EF4-FFF2-40B4-BE49-F238E27FC236}">
              <a16:creationId xmlns:a16="http://schemas.microsoft.com/office/drawing/2014/main" id="{00000000-0008-0000-01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lum/>
        </a:blip>
        <a:stretch>
          <a:fillRect/>
        </a:stretch>
      </xdr:blipFill>
      <xdr:spPr>
        <a:xfrm rot="-10800000" flipV="1">
          <a:off x="3435350" y="8015605"/>
          <a:ext cx="9239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12</xdr:row>
      <xdr:rowOff>66675</xdr:rowOff>
    </xdr:from>
    <xdr:to>
      <xdr:col>4</xdr:col>
      <xdr:colOff>1114425</xdr:colOff>
      <xdr:row>12</xdr:row>
      <xdr:rowOff>828675</xdr:rowOff>
    </xdr:to>
    <xdr:pic>
      <xdr:nvPicPr>
        <xdr:cNvPr id="2063" name="Рисунок 185" descr="rId15">
          <a:extLst>
            <a:ext uri="{FF2B5EF4-FFF2-40B4-BE49-F238E27FC236}">
              <a16:creationId xmlns:a16="http://schemas.microsoft.com/office/drawing/2014/main" id="{00000000-0008-0000-01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lum/>
        </a:blip>
        <a:stretch>
          <a:fillRect/>
        </a:stretch>
      </xdr:blipFill>
      <xdr:spPr>
        <a:xfrm rot="-10800000" flipV="1">
          <a:off x="3387725" y="8930005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31</xdr:row>
      <xdr:rowOff>47625</xdr:rowOff>
    </xdr:from>
    <xdr:to>
      <xdr:col>4</xdr:col>
      <xdr:colOff>1123950</xdr:colOff>
      <xdr:row>31</xdr:row>
      <xdr:rowOff>800100</xdr:rowOff>
    </xdr:to>
    <xdr:pic>
      <xdr:nvPicPr>
        <xdr:cNvPr id="2064" name="Рисунок 187" descr="rId16">
          <a:extLst>
            <a:ext uri="{FF2B5EF4-FFF2-40B4-BE49-F238E27FC236}">
              <a16:creationId xmlns:a16="http://schemas.microsoft.com/office/drawing/2014/main" id="{00000000-0008-0000-01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lum/>
        </a:blip>
        <a:stretch>
          <a:fillRect/>
        </a:stretch>
      </xdr:blipFill>
      <xdr:spPr>
        <a:xfrm>
          <a:off x="3368675" y="25674955"/>
          <a:ext cx="10096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32</xdr:row>
      <xdr:rowOff>76200</xdr:rowOff>
    </xdr:from>
    <xdr:to>
      <xdr:col>4</xdr:col>
      <xdr:colOff>1114425</xdr:colOff>
      <xdr:row>32</xdr:row>
      <xdr:rowOff>819150</xdr:rowOff>
    </xdr:to>
    <xdr:pic>
      <xdr:nvPicPr>
        <xdr:cNvPr id="2065" name="Рисунок 188" descr="rId17">
          <a:extLst>
            <a:ext uri="{FF2B5EF4-FFF2-40B4-BE49-F238E27FC236}">
              <a16:creationId xmlns:a16="http://schemas.microsoft.com/office/drawing/2014/main" id="{00000000-0008-0000-01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lum/>
        </a:blip>
        <a:stretch>
          <a:fillRect/>
        </a:stretch>
      </xdr:blipFill>
      <xdr:spPr>
        <a:xfrm>
          <a:off x="3368675" y="26589355"/>
          <a:ext cx="10001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33</xdr:row>
      <xdr:rowOff>19050</xdr:rowOff>
    </xdr:from>
    <xdr:to>
      <xdr:col>4</xdr:col>
      <xdr:colOff>1066800</xdr:colOff>
      <xdr:row>33</xdr:row>
      <xdr:rowOff>819150</xdr:rowOff>
    </xdr:to>
    <xdr:pic>
      <xdr:nvPicPr>
        <xdr:cNvPr id="2066" name="Рисунок 189" descr="rId18">
          <a:extLst>
            <a:ext uri="{FF2B5EF4-FFF2-40B4-BE49-F238E27FC236}">
              <a16:creationId xmlns:a16="http://schemas.microsoft.com/office/drawing/2014/main" id="{00000000-0008-0000-01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lum/>
        </a:blip>
        <a:stretch>
          <a:fillRect/>
        </a:stretch>
      </xdr:blipFill>
      <xdr:spPr>
        <a:xfrm>
          <a:off x="3378200" y="27418030"/>
          <a:ext cx="94297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5</xdr:row>
      <xdr:rowOff>114300</xdr:rowOff>
    </xdr:from>
    <xdr:to>
      <xdr:col>4</xdr:col>
      <xdr:colOff>1152525</xdr:colOff>
      <xdr:row>6</xdr:row>
      <xdr:rowOff>104775</xdr:rowOff>
    </xdr:to>
    <xdr:pic>
      <xdr:nvPicPr>
        <xdr:cNvPr id="2067" name="Рисунок 190" descr="rId19">
          <a:extLst>
            <a:ext uri="{FF2B5EF4-FFF2-40B4-BE49-F238E27FC236}">
              <a16:creationId xmlns:a16="http://schemas.microsoft.com/office/drawing/2014/main" id="{00000000-0008-0000-01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lum/>
        </a:blip>
        <a:stretch>
          <a:fillRect/>
        </a:stretch>
      </xdr:blipFill>
      <xdr:spPr>
        <a:xfrm rot="-10800000" flipV="1">
          <a:off x="3340100" y="2948305"/>
          <a:ext cx="1066800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4</xdr:row>
      <xdr:rowOff>123825</xdr:rowOff>
    </xdr:from>
    <xdr:to>
      <xdr:col>4</xdr:col>
      <xdr:colOff>1114425</xdr:colOff>
      <xdr:row>4</xdr:row>
      <xdr:rowOff>571500</xdr:rowOff>
    </xdr:to>
    <xdr:pic>
      <xdr:nvPicPr>
        <xdr:cNvPr id="2068" name="Рисунок 191" descr="rId20">
          <a:extLst>
            <a:ext uri="{FF2B5EF4-FFF2-40B4-BE49-F238E27FC236}">
              <a16:creationId xmlns:a16="http://schemas.microsoft.com/office/drawing/2014/main" id="{00000000-0008-0000-01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lum/>
        </a:blip>
        <a:stretch>
          <a:fillRect/>
        </a:stretch>
      </xdr:blipFill>
      <xdr:spPr>
        <a:xfrm rot="-10800000" flipV="1">
          <a:off x="3330575" y="2300605"/>
          <a:ext cx="1038225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</xdr:row>
      <xdr:rowOff>47625</xdr:rowOff>
    </xdr:from>
    <xdr:to>
      <xdr:col>4</xdr:col>
      <xdr:colOff>1143000</xdr:colOff>
      <xdr:row>2</xdr:row>
      <xdr:rowOff>590550</xdr:rowOff>
    </xdr:to>
    <xdr:pic>
      <xdr:nvPicPr>
        <xdr:cNvPr id="2069" name="Рисунок 192" descr="rId21">
          <a:extLst>
            <a:ext uri="{FF2B5EF4-FFF2-40B4-BE49-F238E27FC236}">
              <a16:creationId xmlns:a16="http://schemas.microsoft.com/office/drawing/2014/main" id="{00000000-0008-0000-01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lum/>
        </a:blip>
        <a:stretch>
          <a:fillRect/>
        </a:stretch>
      </xdr:blipFill>
      <xdr:spPr>
        <a:xfrm rot="-10800000" flipV="1">
          <a:off x="3359150" y="909955"/>
          <a:ext cx="1038225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247650</xdr:colOff>
      <xdr:row>51</xdr:row>
      <xdr:rowOff>152400</xdr:rowOff>
    </xdr:from>
    <xdr:to>
      <xdr:col>4</xdr:col>
      <xdr:colOff>1038225</xdr:colOff>
      <xdr:row>51</xdr:row>
      <xdr:rowOff>876300</xdr:rowOff>
    </xdr:to>
    <xdr:pic>
      <xdr:nvPicPr>
        <xdr:cNvPr id="2070" name="Рисунок 202" descr="rId22">
          <a:extLst>
            <a:ext uri="{FF2B5EF4-FFF2-40B4-BE49-F238E27FC236}">
              <a16:creationId xmlns:a16="http://schemas.microsoft.com/office/drawing/2014/main" id="{00000000-0008-0000-01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lum/>
        </a:blip>
        <a:stretch>
          <a:fillRect/>
        </a:stretch>
      </xdr:blipFill>
      <xdr:spPr>
        <a:xfrm>
          <a:off x="3502025" y="43924855"/>
          <a:ext cx="7905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44</xdr:row>
      <xdr:rowOff>142875</xdr:rowOff>
    </xdr:from>
    <xdr:to>
      <xdr:col>4</xdr:col>
      <xdr:colOff>1123950</xdr:colOff>
      <xdr:row>44</xdr:row>
      <xdr:rowOff>857250</xdr:rowOff>
    </xdr:to>
    <xdr:pic>
      <xdr:nvPicPr>
        <xdr:cNvPr id="2071" name="Рисунок 203" descr="rId23">
          <a:extLst>
            <a:ext uri="{FF2B5EF4-FFF2-40B4-BE49-F238E27FC236}">
              <a16:creationId xmlns:a16="http://schemas.microsoft.com/office/drawing/2014/main" id="{00000000-0008-0000-01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lum/>
        </a:blip>
        <a:stretch>
          <a:fillRect/>
        </a:stretch>
      </xdr:blipFill>
      <xdr:spPr>
        <a:xfrm>
          <a:off x="3435350" y="37495480"/>
          <a:ext cx="9429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228600</xdr:colOff>
      <xdr:row>55</xdr:row>
      <xdr:rowOff>28575</xdr:rowOff>
    </xdr:from>
    <xdr:to>
      <xdr:col>4</xdr:col>
      <xdr:colOff>1085850</xdr:colOff>
      <xdr:row>55</xdr:row>
      <xdr:rowOff>847725</xdr:rowOff>
    </xdr:to>
    <xdr:pic>
      <xdr:nvPicPr>
        <xdr:cNvPr id="2072" name="Рисунок 204" descr="rId24">
          <a:extLst>
            <a:ext uri="{FF2B5EF4-FFF2-40B4-BE49-F238E27FC236}">
              <a16:creationId xmlns:a16="http://schemas.microsoft.com/office/drawing/2014/main" id="{00000000-0008-0000-01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lum/>
        </a:blip>
        <a:stretch>
          <a:fillRect/>
        </a:stretch>
      </xdr:blipFill>
      <xdr:spPr>
        <a:xfrm>
          <a:off x="3482975" y="47772955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39</xdr:row>
      <xdr:rowOff>47625</xdr:rowOff>
    </xdr:from>
    <xdr:to>
      <xdr:col>4</xdr:col>
      <xdr:colOff>1095375</xdr:colOff>
      <xdr:row>39</xdr:row>
      <xdr:rowOff>800100</xdr:rowOff>
    </xdr:to>
    <xdr:pic>
      <xdr:nvPicPr>
        <xdr:cNvPr id="2074" name="Рисунок 207" descr="rId26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lum/>
        </a:blip>
        <a:stretch>
          <a:fillRect/>
        </a:stretch>
      </xdr:blipFill>
      <xdr:spPr>
        <a:xfrm rot="-10800000" flipV="1">
          <a:off x="3473450" y="32971105"/>
          <a:ext cx="8763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71</xdr:row>
      <xdr:rowOff>57150</xdr:rowOff>
    </xdr:from>
    <xdr:to>
      <xdr:col>4</xdr:col>
      <xdr:colOff>1114425</xdr:colOff>
      <xdr:row>71</xdr:row>
      <xdr:rowOff>781050</xdr:rowOff>
    </xdr:to>
    <xdr:pic>
      <xdr:nvPicPr>
        <xdr:cNvPr id="2075" name="Рисунок 208" descr="rId27">
          <a:extLst>
            <a:ext uri="{FF2B5EF4-FFF2-40B4-BE49-F238E27FC236}">
              <a16:creationId xmlns:a16="http://schemas.microsoft.com/office/drawing/2014/main" id="{00000000-0008-0000-01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lum/>
        </a:blip>
        <a:stretch>
          <a:fillRect/>
        </a:stretch>
      </xdr:blipFill>
      <xdr:spPr>
        <a:xfrm rot="-10800000" flipV="1">
          <a:off x="3321050" y="61974730"/>
          <a:ext cx="10477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70</xdr:row>
      <xdr:rowOff>28575</xdr:rowOff>
    </xdr:from>
    <xdr:to>
      <xdr:col>4</xdr:col>
      <xdr:colOff>1076325</xdr:colOff>
      <xdr:row>70</xdr:row>
      <xdr:rowOff>800100</xdr:rowOff>
    </xdr:to>
    <xdr:pic>
      <xdr:nvPicPr>
        <xdr:cNvPr id="2076" name="Рисунок 209" descr="rId28">
          <a:extLst>
            <a:ext uri="{FF2B5EF4-FFF2-40B4-BE49-F238E27FC236}">
              <a16:creationId xmlns:a16="http://schemas.microsoft.com/office/drawing/2014/main" id="{00000000-0008-0000-01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lum/>
        </a:blip>
        <a:stretch>
          <a:fillRect/>
        </a:stretch>
      </xdr:blipFill>
      <xdr:spPr>
        <a:xfrm rot="-10800000" flipV="1">
          <a:off x="3444875" y="61060330"/>
          <a:ext cx="8858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76</xdr:row>
      <xdr:rowOff>85725</xdr:rowOff>
    </xdr:from>
    <xdr:to>
      <xdr:col>4</xdr:col>
      <xdr:colOff>1085850</xdr:colOff>
      <xdr:row>76</xdr:row>
      <xdr:rowOff>828675</xdr:rowOff>
    </xdr:to>
    <xdr:pic>
      <xdr:nvPicPr>
        <xdr:cNvPr id="2077" name="Рисунок 210" descr="rId29">
          <a:extLst>
            <a:ext uri="{FF2B5EF4-FFF2-40B4-BE49-F238E27FC236}">
              <a16:creationId xmlns:a16="http://schemas.microsoft.com/office/drawing/2014/main" id="{00000000-0008-0000-01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lum/>
        </a:blip>
        <a:stretch>
          <a:fillRect/>
        </a:stretch>
      </xdr:blipFill>
      <xdr:spPr>
        <a:xfrm rot="-10800000" flipV="1">
          <a:off x="3340100" y="66432430"/>
          <a:ext cx="10001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77</xdr:row>
      <xdr:rowOff>114300</xdr:rowOff>
    </xdr:from>
    <xdr:to>
      <xdr:col>4</xdr:col>
      <xdr:colOff>1133475</xdr:colOff>
      <xdr:row>77</xdr:row>
      <xdr:rowOff>752475</xdr:rowOff>
    </xdr:to>
    <xdr:pic>
      <xdr:nvPicPr>
        <xdr:cNvPr id="2078" name="Рисунок 211" descr="rId30">
          <a:extLst>
            <a:ext uri="{FF2B5EF4-FFF2-40B4-BE49-F238E27FC236}">
              <a16:creationId xmlns:a16="http://schemas.microsoft.com/office/drawing/2014/main" id="{00000000-0008-0000-01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lum/>
        </a:blip>
        <a:stretch>
          <a:fillRect/>
        </a:stretch>
      </xdr:blipFill>
      <xdr:spPr>
        <a:xfrm>
          <a:off x="3321050" y="67346830"/>
          <a:ext cx="1066800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78</xdr:row>
      <xdr:rowOff>76200</xdr:rowOff>
    </xdr:from>
    <xdr:to>
      <xdr:col>4</xdr:col>
      <xdr:colOff>1123950</xdr:colOff>
      <xdr:row>78</xdr:row>
      <xdr:rowOff>771525</xdr:rowOff>
    </xdr:to>
    <xdr:pic>
      <xdr:nvPicPr>
        <xdr:cNvPr id="2079" name="Рисунок 212" descr="rId31">
          <a:extLst>
            <a:ext uri="{FF2B5EF4-FFF2-40B4-BE49-F238E27FC236}">
              <a16:creationId xmlns:a16="http://schemas.microsoft.com/office/drawing/2014/main" id="{00000000-0008-0000-01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lum/>
        </a:blip>
        <a:stretch>
          <a:fillRect/>
        </a:stretch>
      </xdr:blipFill>
      <xdr:spPr>
        <a:xfrm>
          <a:off x="3349625" y="68194555"/>
          <a:ext cx="1028700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80</xdr:row>
      <xdr:rowOff>28575</xdr:rowOff>
    </xdr:from>
    <xdr:to>
      <xdr:col>4</xdr:col>
      <xdr:colOff>1038225</xdr:colOff>
      <xdr:row>80</xdr:row>
      <xdr:rowOff>838200</xdr:rowOff>
    </xdr:to>
    <xdr:pic>
      <xdr:nvPicPr>
        <xdr:cNvPr id="2080" name="Рисунок 214" descr="rId32">
          <a:extLst>
            <a:ext uri="{FF2B5EF4-FFF2-40B4-BE49-F238E27FC236}">
              <a16:creationId xmlns:a16="http://schemas.microsoft.com/office/drawing/2014/main" id="{00000000-0008-0000-01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lum/>
        </a:blip>
        <a:stretch>
          <a:fillRect/>
        </a:stretch>
      </xdr:blipFill>
      <xdr:spPr>
        <a:xfrm>
          <a:off x="3425825" y="70004305"/>
          <a:ext cx="866775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81</xdr:row>
      <xdr:rowOff>66675</xdr:rowOff>
    </xdr:from>
    <xdr:to>
      <xdr:col>4</xdr:col>
      <xdr:colOff>990600</xdr:colOff>
      <xdr:row>81</xdr:row>
      <xdr:rowOff>828675</xdr:rowOff>
    </xdr:to>
    <xdr:pic>
      <xdr:nvPicPr>
        <xdr:cNvPr id="2081" name="Рисунок 215" descr="rId33">
          <a:extLst>
            <a:ext uri="{FF2B5EF4-FFF2-40B4-BE49-F238E27FC236}">
              <a16:creationId xmlns:a16="http://schemas.microsoft.com/office/drawing/2014/main" id="{00000000-0008-0000-01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lum/>
        </a:blip>
        <a:stretch>
          <a:fillRect/>
        </a:stretch>
      </xdr:blipFill>
      <xdr:spPr>
        <a:xfrm>
          <a:off x="3454400" y="70928230"/>
          <a:ext cx="7905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73</xdr:row>
      <xdr:rowOff>66675</xdr:rowOff>
    </xdr:from>
    <xdr:to>
      <xdr:col>4</xdr:col>
      <xdr:colOff>1066800</xdr:colOff>
      <xdr:row>73</xdr:row>
      <xdr:rowOff>857250</xdr:rowOff>
    </xdr:to>
    <xdr:pic>
      <xdr:nvPicPr>
        <xdr:cNvPr id="2082" name="Рисунок 216" descr="rId34">
          <a:extLst>
            <a:ext uri="{FF2B5EF4-FFF2-40B4-BE49-F238E27FC236}">
              <a16:creationId xmlns:a16="http://schemas.microsoft.com/office/drawing/2014/main" id="{00000000-0008-0000-01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lum/>
        </a:blip>
        <a:stretch>
          <a:fillRect/>
        </a:stretch>
      </xdr:blipFill>
      <xdr:spPr>
        <a:xfrm>
          <a:off x="3368675" y="63755905"/>
          <a:ext cx="9525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57</xdr:row>
      <xdr:rowOff>66675</xdr:rowOff>
    </xdr:from>
    <xdr:to>
      <xdr:col>4</xdr:col>
      <xdr:colOff>1104900</xdr:colOff>
      <xdr:row>57</xdr:row>
      <xdr:rowOff>828675</xdr:rowOff>
    </xdr:to>
    <xdr:pic>
      <xdr:nvPicPr>
        <xdr:cNvPr id="2083" name="Рисунок 221" descr="rId39">
          <a:extLst>
            <a:ext uri="{FF2B5EF4-FFF2-40B4-BE49-F238E27FC236}">
              <a16:creationId xmlns:a16="http://schemas.microsoft.com/office/drawing/2014/main" id="{00000000-0008-0000-01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lum/>
        </a:blip>
        <a:stretch>
          <a:fillRect/>
        </a:stretch>
      </xdr:blipFill>
      <xdr:spPr>
        <a:xfrm rot="-10800000" flipV="1">
          <a:off x="3378200" y="49582705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82</xdr:row>
      <xdr:rowOff>47625</xdr:rowOff>
    </xdr:from>
    <xdr:to>
      <xdr:col>4</xdr:col>
      <xdr:colOff>1038225</xdr:colOff>
      <xdr:row>82</xdr:row>
      <xdr:rowOff>866775</xdr:rowOff>
    </xdr:to>
    <xdr:pic>
      <xdr:nvPicPr>
        <xdr:cNvPr id="2084" name="Рисунок 254" descr="rId47">
          <a:extLst>
            <a:ext uri="{FF2B5EF4-FFF2-40B4-BE49-F238E27FC236}">
              <a16:creationId xmlns:a16="http://schemas.microsoft.com/office/drawing/2014/main" id="{00000000-0008-0000-01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lum/>
        </a:blip>
        <a:stretch>
          <a:fillRect/>
        </a:stretch>
      </xdr:blipFill>
      <xdr:spPr>
        <a:xfrm>
          <a:off x="3435350" y="71795005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83</xdr:row>
      <xdr:rowOff>47625</xdr:rowOff>
    </xdr:from>
    <xdr:to>
      <xdr:col>4</xdr:col>
      <xdr:colOff>942975</xdr:colOff>
      <xdr:row>83</xdr:row>
      <xdr:rowOff>847725</xdr:rowOff>
    </xdr:to>
    <xdr:pic>
      <xdr:nvPicPr>
        <xdr:cNvPr id="2085" name="Рисунок 255" descr="rId48">
          <a:extLst>
            <a:ext uri="{FF2B5EF4-FFF2-40B4-BE49-F238E27FC236}">
              <a16:creationId xmlns:a16="http://schemas.microsoft.com/office/drawing/2014/main" id="{00000000-0008-0000-01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lum/>
        </a:blip>
        <a:stretch>
          <a:fillRect/>
        </a:stretch>
      </xdr:blipFill>
      <xdr:spPr>
        <a:xfrm>
          <a:off x="3511550" y="72680830"/>
          <a:ext cx="685800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29</xdr:row>
      <xdr:rowOff>66675</xdr:rowOff>
    </xdr:from>
    <xdr:to>
      <xdr:col>4</xdr:col>
      <xdr:colOff>1057275</xdr:colOff>
      <xdr:row>29</xdr:row>
      <xdr:rowOff>857250</xdr:rowOff>
    </xdr:to>
    <xdr:pic>
      <xdr:nvPicPr>
        <xdr:cNvPr id="2086" name="Рисунок 90" descr="rId51">
          <a:extLst>
            <a:ext uri="{FF2B5EF4-FFF2-40B4-BE49-F238E27FC236}">
              <a16:creationId xmlns:a16="http://schemas.microsoft.com/office/drawing/2014/main" id="{00000000-0008-0000-01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lum/>
        </a:blip>
        <a:stretch>
          <a:fillRect/>
        </a:stretch>
      </xdr:blipFill>
      <xdr:spPr>
        <a:xfrm>
          <a:off x="3387725" y="23922355"/>
          <a:ext cx="92392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46</xdr:row>
      <xdr:rowOff>28575</xdr:rowOff>
    </xdr:from>
    <xdr:to>
      <xdr:col>4</xdr:col>
      <xdr:colOff>1181100</xdr:colOff>
      <xdr:row>46</xdr:row>
      <xdr:rowOff>866775</xdr:rowOff>
    </xdr:to>
    <xdr:pic>
      <xdr:nvPicPr>
        <xdr:cNvPr id="2087" name="Рисунок 103" descr="rId53">
          <a:extLst>
            <a:ext uri="{FF2B5EF4-FFF2-40B4-BE49-F238E27FC236}">
              <a16:creationId xmlns:a16="http://schemas.microsoft.com/office/drawing/2014/main" id="{00000000-0008-0000-0100-00002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lum/>
        </a:blip>
        <a:stretch>
          <a:fillRect/>
        </a:stretch>
      </xdr:blipFill>
      <xdr:spPr>
        <a:xfrm rot="16200000">
          <a:off x="3449320" y="39004875"/>
          <a:ext cx="838200" cy="1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36</xdr:row>
      <xdr:rowOff>38100</xdr:rowOff>
    </xdr:from>
    <xdr:to>
      <xdr:col>4</xdr:col>
      <xdr:colOff>1209675</xdr:colOff>
      <xdr:row>37</xdr:row>
      <xdr:rowOff>9525</xdr:rowOff>
    </xdr:to>
    <xdr:pic>
      <xdr:nvPicPr>
        <xdr:cNvPr id="2088" name="Рисунок 107" descr="rId56">
          <a:extLst>
            <a:ext uri="{FF2B5EF4-FFF2-40B4-BE49-F238E27FC236}">
              <a16:creationId xmlns:a16="http://schemas.microsoft.com/office/drawing/2014/main" id="{00000000-0008-0000-01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lum/>
        </a:blip>
        <a:stretch>
          <a:fillRect/>
        </a:stretch>
      </xdr:blipFill>
      <xdr:spPr>
        <a:xfrm>
          <a:off x="3292475" y="30094555"/>
          <a:ext cx="11715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28575</xdr:colOff>
      <xdr:row>37</xdr:row>
      <xdr:rowOff>47625</xdr:rowOff>
    </xdr:from>
    <xdr:to>
      <xdr:col>4</xdr:col>
      <xdr:colOff>1190625</xdr:colOff>
      <xdr:row>37</xdr:row>
      <xdr:rowOff>923925</xdr:rowOff>
    </xdr:to>
    <xdr:pic>
      <xdr:nvPicPr>
        <xdr:cNvPr id="2089" name="Рисунок 108" descr="rId57">
          <a:extLst>
            <a:ext uri="{FF2B5EF4-FFF2-40B4-BE49-F238E27FC236}">
              <a16:creationId xmlns:a16="http://schemas.microsoft.com/office/drawing/2014/main" id="{00000000-0008-0000-0100-00002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lum/>
        </a:blip>
        <a:stretch>
          <a:fillRect/>
        </a:stretch>
      </xdr:blipFill>
      <xdr:spPr>
        <a:xfrm>
          <a:off x="3282950" y="30989905"/>
          <a:ext cx="116205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35</xdr:row>
      <xdr:rowOff>47625</xdr:rowOff>
    </xdr:from>
    <xdr:to>
      <xdr:col>4</xdr:col>
      <xdr:colOff>1190625</xdr:colOff>
      <xdr:row>36</xdr:row>
      <xdr:rowOff>19050</xdr:rowOff>
    </xdr:to>
    <xdr:pic>
      <xdr:nvPicPr>
        <xdr:cNvPr id="2090" name="Рисунок 109" descr="rId58">
          <a:extLst>
            <a:ext uri="{FF2B5EF4-FFF2-40B4-BE49-F238E27FC236}">
              <a16:creationId xmlns:a16="http://schemas.microsoft.com/office/drawing/2014/main" id="{00000000-0008-0000-0100-00002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lum/>
        </a:blip>
        <a:stretch>
          <a:fillRect/>
        </a:stretch>
      </xdr:blipFill>
      <xdr:spPr>
        <a:xfrm>
          <a:off x="3292475" y="29218255"/>
          <a:ext cx="115252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34</xdr:row>
      <xdr:rowOff>28575</xdr:rowOff>
    </xdr:from>
    <xdr:to>
      <xdr:col>4</xdr:col>
      <xdr:colOff>1209675</xdr:colOff>
      <xdr:row>35</xdr:row>
      <xdr:rowOff>19050</xdr:rowOff>
    </xdr:to>
    <xdr:pic>
      <xdr:nvPicPr>
        <xdr:cNvPr id="2091" name="Рисунок 110" descr="rId59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lum/>
        </a:blip>
        <a:stretch>
          <a:fillRect/>
        </a:stretch>
      </xdr:blipFill>
      <xdr:spPr>
        <a:xfrm>
          <a:off x="3292475" y="28313380"/>
          <a:ext cx="1171575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56</xdr:row>
      <xdr:rowOff>38100</xdr:rowOff>
    </xdr:from>
    <xdr:to>
      <xdr:col>4</xdr:col>
      <xdr:colOff>1162050</xdr:colOff>
      <xdr:row>56</xdr:row>
      <xdr:rowOff>838200</xdr:rowOff>
    </xdr:to>
    <xdr:pic>
      <xdr:nvPicPr>
        <xdr:cNvPr id="2093" name="Рисунок 117" descr="rId61">
          <a:extLst>
            <a:ext uri="{FF2B5EF4-FFF2-40B4-BE49-F238E27FC236}">
              <a16:creationId xmlns:a16="http://schemas.microsoft.com/office/drawing/2014/main" id="{00000000-0008-0000-01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lum/>
        </a:blip>
        <a:stretch>
          <a:fillRect/>
        </a:stretch>
      </xdr:blipFill>
      <xdr:spPr>
        <a:xfrm>
          <a:off x="3340100" y="48668305"/>
          <a:ext cx="1076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21</xdr:row>
      <xdr:rowOff>85725</xdr:rowOff>
    </xdr:from>
    <xdr:to>
      <xdr:col>4</xdr:col>
      <xdr:colOff>1143000</xdr:colOff>
      <xdr:row>21</xdr:row>
      <xdr:rowOff>809625</xdr:rowOff>
    </xdr:to>
    <xdr:pic>
      <xdr:nvPicPr>
        <xdr:cNvPr id="2094" name="Рисунок 118" descr="rId62">
          <a:extLst>
            <a:ext uri="{FF2B5EF4-FFF2-40B4-BE49-F238E27FC236}">
              <a16:creationId xmlns:a16="http://schemas.microsoft.com/office/drawing/2014/main" id="{00000000-0008-0000-01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lum/>
        </a:blip>
        <a:stretch>
          <a:fillRect/>
        </a:stretch>
      </xdr:blipFill>
      <xdr:spPr>
        <a:xfrm>
          <a:off x="3359150" y="16826230"/>
          <a:ext cx="10382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22</xdr:row>
      <xdr:rowOff>133350</xdr:rowOff>
    </xdr:from>
    <xdr:to>
      <xdr:col>4</xdr:col>
      <xdr:colOff>1095375</xdr:colOff>
      <xdr:row>22</xdr:row>
      <xdr:rowOff>790575</xdr:rowOff>
    </xdr:to>
    <xdr:pic>
      <xdr:nvPicPr>
        <xdr:cNvPr id="2095" name="Рисунок 119" descr="rId63">
          <a:extLst>
            <a:ext uri="{FF2B5EF4-FFF2-40B4-BE49-F238E27FC236}">
              <a16:creationId xmlns:a16="http://schemas.microsoft.com/office/drawing/2014/main" id="{00000000-0008-0000-01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lum/>
        </a:blip>
        <a:stretch>
          <a:fillRect/>
        </a:stretch>
      </xdr:blipFill>
      <xdr:spPr>
        <a:xfrm>
          <a:off x="3302000" y="17759680"/>
          <a:ext cx="10477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247650</xdr:colOff>
      <xdr:row>23</xdr:row>
      <xdr:rowOff>95250</xdr:rowOff>
    </xdr:from>
    <xdr:to>
      <xdr:col>4</xdr:col>
      <xdr:colOff>952500</xdr:colOff>
      <xdr:row>23</xdr:row>
      <xdr:rowOff>819150</xdr:rowOff>
    </xdr:to>
    <xdr:pic>
      <xdr:nvPicPr>
        <xdr:cNvPr id="2096" name="Рисунок 120" descr="rId64">
          <a:extLst>
            <a:ext uri="{FF2B5EF4-FFF2-40B4-BE49-F238E27FC236}">
              <a16:creationId xmlns:a16="http://schemas.microsoft.com/office/drawing/2014/main" id="{00000000-0008-0000-01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lum/>
        </a:blip>
        <a:stretch>
          <a:fillRect/>
        </a:stretch>
      </xdr:blipFill>
      <xdr:spPr>
        <a:xfrm>
          <a:off x="3502025" y="18607405"/>
          <a:ext cx="7048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24</xdr:row>
      <xdr:rowOff>28575</xdr:rowOff>
    </xdr:from>
    <xdr:to>
      <xdr:col>4</xdr:col>
      <xdr:colOff>1133475</xdr:colOff>
      <xdr:row>24</xdr:row>
      <xdr:rowOff>790575</xdr:rowOff>
    </xdr:to>
    <xdr:pic>
      <xdr:nvPicPr>
        <xdr:cNvPr id="2097" name="Рисунок 121" descr="rId65">
          <a:extLst>
            <a:ext uri="{FF2B5EF4-FFF2-40B4-BE49-F238E27FC236}">
              <a16:creationId xmlns:a16="http://schemas.microsoft.com/office/drawing/2014/main" id="{00000000-0008-0000-01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lum/>
        </a:blip>
        <a:stretch>
          <a:fillRect/>
        </a:stretch>
      </xdr:blipFill>
      <xdr:spPr>
        <a:xfrm>
          <a:off x="3397250" y="19426555"/>
          <a:ext cx="990600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209550</xdr:colOff>
      <xdr:row>25</xdr:row>
      <xdr:rowOff>47625</xdr:rowOff>
    </xdr:from>
    <xdr:to>
      <xdr:col>4</xdr:col>
      <xdr:colOff>990600</xdr:colOff>
      <xdr:row>25</xdr:row>
      <xdr:rowOff>819150</xdr:rowOff>
    </xdr:to>
    <xdr:pic>
      <xdr:nvPicPr>
        <xdr:cNvPr id="2098" name="Рисунок 122" descr="rId66">
          <a:extLst>
            <a:ext uri="{FF2B5EF4-FFF2-40B4-BE49-F238E27FC236}">
              <a16:creationId xmlns:a16="http://schemas.microsoft.com/office/drawing/2014/main" id="{00000000-0008-0000-01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lum/>
        </a:blip>
        <a:stretch>
          <a:fillRect/>
        </a:stretch>
      </xdr:blipFill>
      <xdr:spPr>
        <a:xfrm>
          <a:off x="3463925" y="20331430"/>
          <a:ext cx="781050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68</xdr:row>
      <xdr:rowOff>114300</xdr:rowOff>
    </xdr:from>
    <xdr:to>
      <xdr:col>4</xdr:col>
      <xdr:colOff>1057275</xdr:colOff>
      <xdr:row>68</xdr:row>
      <xdr:rowOff>781050</xdr:rowOff>
    </xdr:to>
    <xdr:pic>
      <xdr:nvPicPr>
        <xdr:cNvPr id="2099" name="Рисунок 125" descr="rId68">
          <a:extLst>
            <a:ext uri="{FF2B5EF4-FFF2-40B4-BE49-F238E27FC236}">
              <a16:creationId xmlns:a16="http://schemas.microsoft.com/office/drawing/2014/main" id="{00000000-0008-0000-01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lum/>
        </a:blip>
        <a:stretch>
          <a:fillRect/>
        </a:stretch>
      </xdr:blipFill>
      <xdr:spPr>
        <a:xfrm>
          <a:off x="3444875" y="59374405"/>
          <a:ext cx="866775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28</xdr:row>
      <xdr:rowOff>209550</xdr:rowOff>
    </xdr:from>
    <xdr:to>
      <xdr:col>4</xdr:col>
      <xdr:colOff>1190625</xdr:colOff>
      <xdr:row>28</xdr:row>
      <xdr:rowOff>790575</xdr:rowOff>
    </xdr:to>
    <xdr:pic>
      <xdr:nvPicPr>
        <xdr:cNvPr id="2100" name="Рисунок 127" descr="rId69">
          <a:extLst>
            <a:ext uri="{FF2B5EF4-FFF2-40B4-BE49-F238E27FC236}">
              <a16:creationId xmlns:a16="http://schemas.microsoft.com/office/drawing/2014/main" id="{00000000-0008-0000-0100-00003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lum/>
        </a:blip>
        <a:stretch>
          <a:fillRect/>
        </a:stretch>
      </xdr:blipFill>
      <xdr:spPr>
        <a:xfrm>
          <a:off x="3359150" y="23179405"/>
          <a:ext cx="1085850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47</xdr:row>
      <xdr:rowOff>38100</xdr:rowOff>
    </xdr:from>
    <xdr:to>
      <xdr:col>4</xdr:col>
      <xdr:colOff>1181100</xdr:colOff>
      <xdr:row>47</xdr:row>
      <xdr:rowOff>876300</xdr:rowOff>
    </xdr:to>
    <xdr:pic>
      <xdr:nvPicPr>
        <xdr:cNvPr id="2101" name="Рисунок 129" descr="rId70">
          <a:extLst>
            <a:ext uri="{FF2B5EF4-FFF2-40B4-BE49-F238E27FC236}">
              <a16:creationId xmlns:a16="http://schemas.microsoft.com/office/drawing/2014/main" id="{00000000-0008-0000-0100-00003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lum/>
        </a:blip>
        <a:stretch>
          <a:fillRect/>
        </a:stretch>
      </xdr:blipFill>
      <xdr:spPr>
        <a:xfrm>
          <a:off x="3302000" y="40048180"/>
          <a:ext cx="113347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48</xdr:row>
      <xdr:rowOff>85725</xdr:rowOff>
    </xdr:from>
    <xdr:to>
      <xdr:col>4</xdr:col>
      <xdr:colOff>1171575</xdr:colOff>
      <xdr:row>48</xdr:row>
      <xdr:rowOff>923925</xdr:rowOff>
    </xdr:to>
    <xdr:pic>
      <xdr:nvPicPr>
        <xdr:cNvPr id="2102" name="Рисунок 130" descr="rId71">
          <a:extLst>
            <a:ext uri="{FF2B5EF4-FFF2-40B4-BE49-F238E27FC236}">
              <a16:creationId xmlns:a16="http://schemas.microsoft.com/office/drawing/2014/main" id="{00000000-0008-0000-01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lum/>
        </a:blip>
        <a:stretch>
          <a:fillRect/>
        </a:stretch>
      </xdr:blipFill>
      <xdr:spPr>
        <a:xfrm>
          <a:off x="3292475" y="40981630"/>
          <a:ext cx="113347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52</xdr:row>
      <xdr:rowOff>114300</xdr:rowOff>
    </xdr:from>
    <xdr:to>
      <xdr:col>4</xdr:col>
      <xdr:colOff>1152525</xdr:colOff>
      <xdr:row>52</xdr:row>
      <xdr:rowOff>847725</xdr:rowOff>
    </xdr:to>
    <xdr:pic>
      <xdr:nvPicPr>
        <xdr:cNvPr id="2103" name="Рисунок 131" descr="rId72">
          <a:extLst>
            <a:ext uri="{FF2B5EF4-FFF2-40B4-BE49-F238E27FC236}">
              <a16:creationId xmlns:a16="http://schemas.microsoft.com/office/drawing/2014/main" id="{00000000-0008-0000-01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lum/>
        </a:blip>
        <a:stretch>
          <a:fillRect/>
        </a:stretch>
      </xdr:blipFill>
      <xdr:spPr>
        <a:xfrm>
          <a:off x="3302000" y="44915455"/>
          <a:ext cx="1104900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266700</xdr:colOff>
      <xdr:row>54</xdr:row>
      <xdr:rowOff>28575</xdr:rowOff>
    </xdr:from>
    <xdr:to>
      <xdr:col>4</xdr:col>
      <xdr:colOff>1009650</xdr:colOff>
      <xdr:row>54</xdr:row>
      <xdr:rowOff>819150</xdr:rowOff>
    </xdr:to>
    <xdr:pic>
      <xdr:nvPicPr>
        <xdr:cNvPr id="2104" name="Рисунок 132" descr="rId73">
          <a:extLst>
            <a:ext uri="{FF2B5EF4-FFF2-40B4-BE49-F238E27FC236}">
              <a16:creationId xmlns:a16="http://schemas.microsoft.com/office/drawing/2014/main" id="{00000000-0008-0000-01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lum/>
        </a:blip>
        <a:stretch>
          <a:fillRect/>
        </a:stretch>
      </xdr:blipFill>
      <xdr:spPr>
        <a:xfrm flipH="1">
          <a:off x="3521075" y="46887130"/>
          <a:ext cx="7429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49</xdr:row>
      <xdr:rowOff>142875</xdr:rowOff>
    </xdr:from>
    <xdr:to>
      <xdr:col>4</xdr:col>
      <xdr:colOff>1076325</xdr:colOff>
      <xdr:row>49</xdr:row>
      <xdr:rowOff>895350</xdr:rowOff>
    </xdr:to>
    <xdr:pic>
      <xdr:nvPicPr>
        <xdr:cNvPr id="2105" name="Рисунок 133" descr="rId74">
          <a:extLst>
            <a:ext uri="{FF2B5EF4-FFF2-40B4-BE49-F238E27FC236}">
              <a16:creationId xmlns:a16="http://schemas.microsoft.com/office/drawing/2014/main" id="{00000000-0008-0000-0100-00003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lum/>
        </a:blip>
        <a:stretch>
          <a:fillRect/>
        </a:stretch>
      </xdr:blipFill>
      <xdr:spPr>
        <a:xfrm flipH="1">
          <a:off x="3397250" y="42000805"/>
          <a:ext cx="9334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43</xdr:row>
      <xdr:rowOff>66675</xdr:rowOff>
    </xdr:from>
    <xdr:to>
      <xdr:col>4</xdr:col>
      <xdr:colOff>1028700</xdr:colOff>
      <xdr:row>43</xdr:row>
      <xdr:rowOff>847725</xdr:rowOff>
    </xdr:to>
    <xdr:pic>
      <xdr:nvPicPr>
        <xdr:cNvPr id="2106" name="Рисунок 135" descr="rId75">
          <a:extLst>
            <a:ext uri="{FF2B5EF4-FFF2-40B4-BE49-F238E27FC236}">
              <a16:creationId xmlns:a16="http://schemas.microsoft.com/office/drawing/2014/main" id="{00000000-0008-0000-01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lum/>
        </a:blip>
        <a:stretch>
          <a:fillRect/>
        </a:stretch>
      </xdr:blipFill>
      <xdr:spPr>
        <a:xfrm>
          <a:off x="3473450" y="36533455"/>
          <a:ext cx="8096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40</xdr:row>
      <xdr:rowOff>57150</xdr:rowOff>
    </xdr:from>
    <xdr:to>
      <xdr:col>4</xdr:col>
      <xdr:colOff>1038225</xdr:colOff>
      <xdr:row>40</xdr:row>
      <xdr:rowOff>847725</xdr:rowOff>
    </xdr:to>
    <xdr:pic>
      <xdr:nvPicPr>
        <xdr:cNvPr id="2107" name="Рисунок 136" descr="rId76">
          <a:extLst>
            <a:ext uri="{FF2B5EF4-FFF2-40B4-BE49-F238E27FC236}">
              <a16:creationId xmlns:a16="http://schemas.microsoft.com/office/drawing/2014/main" id="{00000000-0008-0000-01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lum/>
        </a:blip>
        <a:stretch>
          <a:fillRect/>
        </a:stretch>
      </xdr:blipFill>
      <xdr:spPr>
        <a:xfrm>
          <a:off x="3511550" y="33866455"/>
          <a:ext cx="7810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41</xdr:row>
      <xdr:rowOff>95250</xdr:rowOff>
    </xdr:from>
    <xdr:to>
      <xdr:col>4</xdr:col>
      <xdr:colOff>1009650</xdr:colOff>
      <xdr:row>41</xdr:row>
      <xdr:rowOff>828675</xdr:rowOff>
    </xdr:to>
    <xdr:pic>
      <xdr:nvPicPr>
        <xdr:cNvPr id="2108" name="Рисунок 137" descr="rId77">
          <a:extLst>
            <a:ext uri="{FF2B5EF4-FFF2-40B4-BE49-F238E27FC236}">
              <a16:creationId xmlns:a16="http://schemas.microsoft.com/office/drawing/2014/main" id="{00000000-0008-0000-0100-00003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lum/>
        </a:blip>
        <a:stretch>
          <a:fillRect/>
        </a:stretch>
      </xdr:blipFill>
      <xdr:spPr>
        <a:xfrm>
          <a:off x="3511550" y="34790380"/>
          <a:ext cx="7524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58</xdr:row>
      <xdr:rowOff>95250</xdr:rowOff>
    </xdr:from>
    <xdr:to>
      <xdr:col>4</xdr:col>
      <xdr:colOff>1076325</xdr:colOff>
      <xdr:row>58</xdr:row>
      <xdr:rowOff>828675</xdr:rowOff>
    </xdr:to>
    <xdr:pic>
      <xdr:nvPicPr>
        <xdr:cNvPr id="2109" name="Рисунок 139" descr="rId78">
          <a:extLst>
            <a:ext uri="{FF2B5EF4-FFF2-40B4-BE49-F238E27FC236}">
              <a16:creationId xmlns:a16="http://schemas.microsoft.com/office/drawing/2014/main" id="{00000000-0008-0000-01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lum/>
        </a:blip>
        <a:stretch>
          <a:fillRect/>
        </a:stretch>
      </xdr:blipFill>
      <xdr:spPr>
        <a:xfrm>
          <a:off x="3425825" y="50497105"/>
          <a:ext cx="9048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74</xdr:row>
      <xdr:rowOff>76200</xdr:rowOff>
    </xdr:from>
    <xdr:to>
      <xdr:col>4</xdr:col>
      <xdr:colOff>1143000</xdr:colOff>
      <xdr:row>74</xdr:row>
      <xdr:rowOff>838200</xdr:rowOff>
    </xdr:to>
    <xdr:pic>
      <xdr:nvPicPr>
        <xdr:cNvPr id="2110" name="Рисунок 141" descr="rId79">
          <a:extLst>
            <a:ext uri="{FF2B5EF4-FFF2-40B4-BE49-F238E27FC236}">
              <a16:creationId xmlns:a16="http://schemas.microsoft.com/office/drawing/2014/main" id="{00000000-0008-0000-01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lum/>
        </a:blip>
        <a:stretch>
          <a:fillRect/>
        </a:stretch>
      </xdr:blipFill>
      <xdr:spPr>
        <a:xfrm>
          <a:off x="3340100" y="64651255"/>
          <a:ext cx="10572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59</xdr:row>
      <xdr:rowOff>85725</xdr:rowOff>
    </xdr:from>
    <xdr:to>
      <xdr:col>4</xdr:col>
      <xdr:colOff>990600</xdr:colOff>
      <xdr:row>59</xdr:row>
      <xdr:rowOff>828675</xdr:rowOff>
    </xdr:to>
    <xdr:pic>
      <xdr:nvPicPr>
        <xdr:cNvPr id="2111" name="Рисунок 142" descr="rId80">
          <a:extLst>
            <a:ext uri="{FF2B5EF4-FFF2-40B4-BE49-F238E27FC236}">
              <a16:creationId xmlns:a16="http://schemas.microsoft.com/office/drawing/2014/main" id="{00000000-0008-0000-01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lum/>
        </a:blip>
        <a:stretch>
          <a:fillRect/>
        </a:stretch>
      </xdr:blipFill>
      <xdr:spPr>
        <a:xfrm flipH="1">
          <a:off x="3473450" y="51373405"/>
          <a:ext cx="7715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45</xdr:row>
      <xdr:rowOff>85725</xdr:rowOff>
    </xdr:from>
    <xdr:to>
      <xdr:col>4</xdr:col>
      <xdr:colOff>1143000</xdr:colOff>
      <xdr:row>45</xdr:row>
      <xdr:rowOff>771525</xdr:rowOff>
    </xdr:to>
    <xdr:pic>
      <xdr:nvPicPr>
        <xdr:cNvPr id="2112" name="Рисунок 145" descr="rId81">
          <a:extLst>
            <a:ext uri="{FF2B5EF4-FFF2-40B4-BE49-F238E27FC236}">
              <a16:creationId xmlns:a16="http://schemas.microsoft.com/office/drawing/2014/main" id="{00000000-0008-0000-01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lum/>
        </a:blip>
        <a:stretch>
          <a:fillRect/>
        </a:stretch>
      </xdr:blipFill>
      <xdr:spPr>
        <a:xfrm>
          <a:off x="3368675" y="38324155"/>
          <a:ext cx="102870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161925</xdr:colOff>
      <xdr:row>42</xdr:row>
      <xdr:rowOff>85725</xdr:rowOff>
    </xdr:from>
    <xdr:to>
      <xdr:col>4</xdr:col>
      <xdr:colOff>1104900</xdr:colOff>
      <xdr:row>42</xdr:row>
      <xdr:rowOff>809625</xdr:rowOff>
    </xdr:to>
    <xdr:pic>
      <xdr:nvPicPr>
        <xdr:cNvPr id="2113" name="Рисунок 148" descr="rId82">
          <a:extLst>
            <a:ext uri="{FF2B5EF4-FFF2-40B4-BE49-F238E27FC236}">
              <a16:creationId xmlns:a16="http://schemas.microsoft.com/office/drawing/2014/main" id="{00000000-0008-0000-01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lum/>
        </a:blip>
        <a:stretch>
          <a:fillRect/>
        </a:stretch>
      </xdr:blipFill>
      <xdr:spPr>
        <a:xfrm flipH="1">
          <a:off x="3416300" y="35666680"/>
          <a:ext cx="9429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27</xdr:row>
      <xdr:rowOff>28575</xdr:rowOff>
    </xdr:from>
    <xdr:to>
      <xdr:col>4</xdr:col>
      <xdr:colOff>990600</xdr:colOff>
      <xdr:row>27</xdr:row>
      <xdr:rowOff>800100</xdr:rowOff>
    </xdr:to>
    <xdr:pic>
      <xdr:nvPicPr>
        <xdr:cNvPr id="2114" name="Рисунок 150" descr="rId83">
          <a:extLst>
            <a:ext uri="{FF2B5EF4-FFF2-40B4-BE49-F238E27FC236}">
              <a16:creationId xmlns:a16="http://schemas.microsoft.com/office/drawing/2014/main" id="{00000000-0008-0000-01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lum/>
        </a:blip>
        <a:stretch>
          <a:fillRect/>
        </a:stretch>
      </xdr:blipFill>
      <xdr:spPr>
        <a:xfrm>
          <a:off x="3511550" y="22112605"/>
          <a:ext cx="7334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69</xdr:row>
      <xdr:rowOff>28575</xdr:rowOff>
    </xdr:from>
    <xdr:to>
      <xdr:col>4</xdr:col>
      <xdr:colOff>952500</xdr:colOff>
      <xdr:row>69</xdr:row>
      <xdr:rowOff>828675</xdr:rowOff>
    </xdr:to>
    <xdr:pic>
      <xdr:nvPicPr>
        <xdr:cNvPr id="2115" name="Рисунок 296" descr="rId84">
          <a:extLst>
            <a:ext uri="{FF2B5EF4-FFF2-40B4-BE49-F238E27FC236}">
              <a16:creationId xmlns:a16="http://schemas.microsoft.com/office/drawing/2014/main" id="{00000000-0008-0000-01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lum/>
        </a:blip>
        <a:stretch>
          <a:fillRect/>
        </a:stretch>
      </xdr:blipFill>
      <xdr:spPr>
        <a:xfrm>
          <a:off x="3511550" y="60174505"/>
          <a:ext cx="695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53</xdr:row>
      <xdr:rowOff>95250</xdr:rowOff>
    </xdr:from>
    <xdr:to>
      <xdr:col>4</xdr:col>
      <xdr:colOff>1162050</xdr:colOff>
      <xdr:row>53</xdr:row>
      <xdr:rowOff>923925</xdr:rowOff>
    </xdr:to>
    <xdr:pic>
      <xdr:nvPicPr>
        <xdr:cNvPr id="2116" name="Рисунок 3" descr="rId86">
          <a:extLst>
            <a:ext uri="{FF2B5EF4-FFF2-40B4-BE49-F238E27FC236}">
              <a16:creationId xmlns:a16="http://schemas.microsoft.com/office/drawing/2014/main" id="{00000000-0008-0000-01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lum/>
        </a:blip>
        <a:stretch>
          <a:fillRect/>
        </a:stretch>
      </xdr:blipFill>
      <xdr:spPr>
        <a:xfrm>
          <a:off x="3302000" y="45925105"/>
          <a:ext cx="111442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75</xdr:row>
      <xdr:rowOff>28575</xdr:rowOff>
    </xdr:from>
    <xdr:to>
      <xdr:col>4</xdr:col>
      <xdr:colOff>1171575</xdr:colOff>
      <xdr:row>75</xdr:row>
      <xdr:rowOff>857250</xdr:rowOff>
    </xdr:to>
    <xdr:pic>
      <xdr:nvPicPr>
        <xdr:cNvPr id="2117" name="Рисунок 4" descr="rId87">
          <a:extLst>
            <a:ext uri="{FF2B5EF4-FFF2-40B4-BE49-F238E27FC236}">
              <a16:creationId xmlns:a16="http://schemas.microsoft.com/office/drawing/2014/main" id="{00000000-0008-0000-01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lum/>
        </a:blip>
        <a:stretch>
          <a:fillRect/>
        </a:stretch>
      </xdr:blipFill>
      <xdr:spPr>
        <a:xfrm>
          <a:off x="3302000" y="65489455"/>
          <a:ext cx="11239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50</xdr:row>
      <xdr:rowOff>85725</xdr:rowOff>
    </xdr:from>
    <xdr:to>
      <xdr:col>4</xdr:col>
      <xdr:colOff>1123950</xdr:colOff>
      <xdr:row>50</xdr:row>
      <xdr:rowOff>800100</xdr:rowOff>
    </xdr:to>
    <xdr:pic>
      <xdr:nvPicPr>
        <xdr:cNvPr id="2118" name="Рисунок 95" descr="rId88">
          <a:extLst>
            <a:ext uri="{FF2B5EF4-FFF2-40B4-BE49-F238E27FC236}">
              <a16:creationId xmlns:a16="http://schemas.microsoft.com/office/drawing/2014/main" id="{00000000-0008-0000-01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lum/>
        </a:blip>
        <a:stretch>
          <a:fillRect/>
        </a:stretch>
      </xdr:blipFill>
      <xdr:spPr>
        <a:xfrm>
          <a:off x="3321050" y="42972355"/>
          <a:ext cx="10572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</xdr:colOff>
      <xdr:row>84</xdr:row>
      <xdr:rowOff>47625</xdr:rowOff>
    </xdr:from>
    <xdr:to>
      <xdr:col>4</xdr:col>
      <xdr:colOff>1076325</xdr:colOff>
      <xdr:row>84</xdr:row>
      <xdr:rowOff>838200</xdr:rowOff>
    </xdr:to>
    <xdr:pic>
      <xdr:nvPicPr>
        <xdr:cNvPr id="2119" name="Рисунок 97" descr="rId90">
          <a:extLst>
            <a:ext uri="{FF2B5EF4-FFF2-40B4-BE49-F238E27FC236}">
              <a16:creationId xmlns:a16="http://schemas.microsoft.com/office/drawing/2014/main" id="{00000000-0008-0000-01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lum/>
        </a:blip>
        <a:stretch>
          <a:fillRect/>
        </a:stretch>
      </xdr:blipFill>
      <xdr:spPr>
        <a:xfrm>
          <a:off x="3263900" y="73566655"/>
          <a:ext cx="10668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30</xdr:row>
      <xdr:rowOff>19050</xdr:rowOff>
    </xdr:from>
    <xdr:to>
      <xdr:col>4</xdr:col>
      <xdr:colOff>1190625</xdr:colOff>
      <xdr:row>31</xdr:row>
      <xdr:rowOff>0</xdr:rowOff>
    </xdr:to>
    <xdr:pic>
      <xdr:nvPicPr>
        <xdr:cNvPr id="2120" name="Рисунок 5" descr="rId91">
          <a:extLst>
            <a:ext uri="{FF2B5EF4-FFF2-40B4-BE49-F238E27FC236}">
              <a16:creationId xmlns:a16="http://schemas.microsoft.com/office/drawing/2014/main" id="{00000000-0008-0000-01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lum/>
        </a:blip>
        <a:stretch>
          <a:fillRect/>
        </a:stretch>
      </xdr:blipFill>
      <xdr:spPr>
        <a:xfrm>
          <a:off x="3292475" y="24760555"/>
          <a:ext cx="1152525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85</xdr:row>
      <xdr:rowOff>38100</xdr:rowOff>
    </xdr:from>
    <xdr:to>
      <xdr:col>4</xdr:col>
      <xdr:colOff>1114425</xdr:colOff>
      <xdr:row>85</xdr:row>
      <xdr:rowOff>762000</xdr:rowOff>
    </xdr:to>
    <xdr:pic>
      <xdr:nvPicPr>
        <xdr:cNvPr id="2121" name="Рисунок 96" descr="rId78">
          <a:extLst>
            <a:ext uri="{FF2B5EF4-FFF2-40B4-BE49-F238E27FC236}">
              <a16:creationId xmlns:a16="http://schemas.microsoft.com/office/drawing/2014/main" id="{00000000-0008-0000-01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lum/>
        </a:blip>
        <a:stretch>
          <a:fillRect/>
        </a:stretch>
      </xdr:blipFill>
      <xdr:spPr>
        <a:xfrm>
          <a:off x="3406775" y="74442955"/>
          <a:ext cx="9620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86</xdr:row>
      <xdr:rowOff>38100</xdr:rowOff>
    </xdr:from>
    <xdr:to>
      <xdr:col>4</xdr:col>
      <xdr:colOff>1114425</xdr:colOff>
      <xdr:row>86</xdr:row>
      <xdr:rowOff>800100</xdr:rowOff>
    </xdr:to>
    <xdr:pic>
      <xdr:nvPicPr>
        <xdr:cNvPr id="2122" name="Рисунок 97" descr="rId79">
          <a:extLst>
            <a:ext uri="{FF2B5EF4-FFF2-40B4-BE49-F238E27FC236}">
              <a16:creationId xmlns:a16="http://schemas.microsoft.com/office/drawing/2014/main" id="{00000000-0008-0000-01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lum/>
        </a:blip>
        <a:stretch>
          <a:fillRect/>
        </a:stretch>
      </xdr:blipFill>
      <xdr:spPr>
        <a:xfrm rot="16200000">
          <a:off x="3482975" y="75138280"/>
          <a:ext cx="762000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79</xdr:row>
      <xdr:rowOff>9525</xdr:rowOff>
    </xdr:from>
    <xdr:to>
      <xdr:col>4</xdr:col>
      <xdr:colOff>1171575</xdr:colOff>
      <xdr:row>79</xdr:row>
      <xdr:rowOff>561975</xdr:rowOff>
    </xdr:to>
    <xdr:pic>
      <xdr:nvPicPr>
        <xdr:cNvPr id="2124" name="Рисунок 160" descr="rId39">
          <a:extLst>
            <a:ext uri="{FF2B5EF4-FFF2-40B4-BE49-F238E27FC236}">
              <a16:creationId xmlns:a16="http://schemas.microsoft.com/office/drawing/2014/main" id="{00000000-0008-0000-01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lum/>
        </a:blip>
        <a:stretch>
          <a:fillRect/>
        </a:stretch>
      </xdr:blipFill>
      <xdr:spPr>
        <a:xfrm>
          <a:off x="3292475" y="69013705"/>
          <a:ext cx="11334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79</xdr:row>
      <xdr:rowOff>409575</xdr:rowOff>
    </xdr:from>
    <xdr:to>
      <xdr:col>4</xdr:col>
      <xdr:colOff>1171575</xdr:colOff>
      <xdr:row>79</xdr:row>
      <xdr:rowOff>962025</xdr:rowOff>
    </xdr:to>
    <xdr:pic>
      <xdr:nvPicPr>
        <xdr:cNvPr id="2125" name="Рисунок 160" descr="rId39">
          <a:extLst>
            <a:ext uri="{FF2B5EF4-FFF2-40B4-BE49-F238E27FC236}">
              <a16:creationId xmlns:a16="http://schemas.microsoft.com/office/drawing/2014/main" id="{00000000-0008-0000-01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lum/>
        </a:blip>
        <a:stretch>
          <a:fillRect/>
        </a:stretch>
      </xdr:blipFill>
      <xdr:spPr>
        <a:xfrm>
          <a:off x="3292475" y="69413755"/>
          <a:ext cx="11334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38</xdr:row>
      <xdr:rowOff>104775</xdr:rowOff>
    </xdr:from>
    <xdr:to>
      <xdr:col>4</xdr:col>
      <xdr:colOff>1162050</xdr:colOff>
      <xdr:row>38</xdr:row>
      <xdr:rowOff>895350</xdr:rowOff>
    </xdr:to>
    <xdr:pic>
      <xdr:nvPicPr>
        <xdr:cNvPr id="2126" name="Рисунок 1">
          <a:extLst>
            <a:ext uri="{FF2B5EF4-FFF2-40B4-BE49-F238E27FC236}">
              <a16:creationId xmlns:a16="http://schemas.microsoft.com/office/drawing/2014/main" id="{00000000-0008-0000-01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lum/>
        </a:blip>
        <a:stretch>
          <a:fillRect/>
        </a:stretch>
      </xdr:blipFill>
      <xdr:spPr>
        <a:xfrm>
          <a:off x="3359150" y="32037655"/>
          <a:ext cx="105727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26</xdr:row>
      <xdr:rowOff>104775</xdr:rowOff>
    </xdr:from>
    <xdr:to>
      <xdr:col>4</xdr:col>
      <xdr:colOff>1143000</xdr:colOff>
      <xdr:row>26</xdr:row>
      <xdr:rowOff>781050</xdr:rowOff>
    </xdr:to>
    <xdr:pic>
      <xdr:nvPicPr>
        <xdr:cNvPr id="2127" name="Рисунок 2">
          <a:extLst>
            <a:ext uri="{FF2B5EF4-FFF2-40B4-BE49-F238E27FC236}">
              <a16:creationId xmlns:a16="http://schemas.microsoft.com/office/drawing/2014/main" id="{00000000-0008-0000-01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lum/>
        </a:blip>
        <a:stretch>
          <a:fillRect/>
        </a:stretch>
      </xdr:blipFill>
      <xdr:spPr>
        <a:xfrm>
          <a:off x="3387725" y="21274405"/>
          <a:ext cx="1009650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72</xdr:row>
      <xdr:rowOff>38100</xdr:rowOff>
    </xdr:from>
    <xdr:to>
      <xdr:col>4</xdr:col>
      <xdr:colOff>1162050</xdr:colOff>
      <xdr:row>72</xdr:row>
      <xdr:rowOff>857250</xdr:rowOff>
    </xdr:to>
    <xdr:pic>
      <xdr:nvPicPr>
        <xdr:cNvPr id="2128" name="Рисунок 3">
          <a:extLst>
            <a:ext uri="{FF2B5EF4-FFF2-40B4-BE49-F238E27FC236}">
              <a16:creationId xmlns:a16="http://schemas.microsoft.com/office/drawing/2014/main" id="{00000000-0008-0000-0100-00005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lum/>
        </a:blip>
        <a:stretch>
          <a:fillRect/>
        </a:stretch>
      </xdr:blipFill>
      <xdr:spPr>
        <a:xfrm>
          <a:off x="3321050" y="62841505"/>
          <a:ext cx="1095375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3</xdr:row>
      <xdr:rowOff>76200</xdr:rowOff>
    </xdr:from>
    <xdr:to>
      <xdr:col>4</xdr:col>
      <xdr:colOff>1162050</xdr:colOff>
      <xdr:row>4</xdr:row>
      <xdr:rowOff>57150</xdr:rowOff>
    </xdr:to>
    <xdr:pic>
      <xdr:nvPicPr>
        <xdr:cNvPr id="2129" name="Рисунок 178">
          <a:extLst>
            <a:ext uri="{FF2B5EF4-FFF2-40B4-BE49-F238E27FC236}">
              <a16:creationId xmlns:a16="http://schemas.microsoft.com/office/drawing/2014/main" id="{00000000-0008-0000-0100-00005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lum/>
        </a:blip>
        <a:stretch>
          <a:fillRect/>
        </a:stretch>
      </xdr:blipFill>
      <xdr:spPr>
        <a:xfrm>
          <a:off x="3321050" y="1595755"/>
          <a:ext cx="1095375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60</xdr:row>
      <xdr:rowOff>85725</xdr:rowOff>
    </xdr:from>
    <xdr:to>
      <xdr:col>4</xdr:col>
      <xdr:colOff>1181100</xdr:colOff>
      <xdr:row>60</xdr:row>
      <xdr:rowOff>733425</xdr:rowOff>
    </xdr:to>
    <xdr:pic>
      <xdr:nvPicPr>
        <xdr:cNvPr id="2130" name="Рисунок 127" descr="rId27">
          <a:extLst>
            <a:ext uri="{FF2B5EF4-FFF2-40B4-BE49-F238E27FC236}">
              <a16:creationId xmlns:a16="http://schemas.microsoft.com/office/drawing/2014/main" id="{00000000-0008-0000-01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lum/>
        </a:blip>
        <a:stretch>
          <a:fillRect/>
        </a:stretch>
      </xdr:blipFill>
      <xdr:spPr>
        <a:xfrm>
          <a:off x="3302000" y="52259230"/>
          <a:ext cx="113347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61</xdr:row>
      <xdr:rowOff>85725</xdr:rowOff>
    </xdr:from>
    <xdr:to>
      <xdr:col>4</xdr:col>
      <xdr:colOff>1162050</xdr:colOff>
      <xdr:row>61</xdr:row>
      <xdr:rowOff>742950</xdr:rowOff>
    </xdr:to>
    <xdr:pic>
      <xdr:nvPicPr>
        <xdr:cNvPr id="2131" name="Рисунок 179" descr="rId52">
          <a:extLst>
            <a:ext uri="{FF2B5EF4-FFF2-40B4-BE49-F238E27FC236}">
              <a16:creationId xmlns:a16="http://schemas.microsoft.com/office/drawing/2014/main" id="{00000000-0008-0000-01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lum/>
        </a:blip>
        <a:stretch>
          <a:fillRect/>
        </a:stretch>
      </xdr:blipFill>
      <xdr:spPr>
        <a:xfrm>
          <a:off x="3378200" y="53145055"/>
          <a:ext cx="103822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62</xdr:row>
      <xdr:rowOff>85725</xdr:rowOff>
    </xdr:from>
    <xdr:to>
      <xdr:col>4</xdr:col>
      <xdr:colOff>1200150</xdr:colOff>
      <xdr:row>62</xdr:row>
      <xdr:rowOff>819150</xdr:rowOff>
    </xdr:to>
    <xdr:pic>
      <xdr:nvPicPr>
        <xdr:cNvPr id="2132" name="Рисунок 126" descr="rId26">
          <a:extLst>
            <a:ext uri="{FF2B5EF4-FFF2-40B4-BE49-F238E27FC236}">
              <a16:creationId xmlns:a16="http://schemas.microsoft.com/office/drawing/2014/main" id="{00000000-0008-0000-01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lum/>
        </a:blip>
        <a:stretch>
          <a:fillRect/>
        </a:stretch>
      </xdr:blipFill>
      <xdr:spPr>
        <a:xfrm>
          <a:off x="3321050" y="54030880"/>
          <a:ext cx="11334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63</xdr:row>
      <xdr:rowOff>95250</xdr:rowOff>
    </xdr:from>
    <xdr:to>
      <xdr:col>4</xdr:col>
      <xdr:colOff>1162050</xdr:colOff>
      <xdr:row>63</xdr:row>
      <xdr:rowOff>809625</xdr:rowOff>
    </xdr:to>
    <xdr:pic>
      <xdr:nvPicPr>
        <xdr:cNvPr id="2133" name="Рисунок 138" descr="rId36">
          <a:extLst>
            <a:ext uri="{FF2B5EF4-FFF2-40B4-BE49-F238E27FC236}">
              <a16:creationId xmlns:a16="http://schemas.microsoft.com/office/drawing/2014/main" id="{00000000-0008-0000-01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lum/>
        </a:blip>
        <a:stretch>
          <a:fillRect/>
        </a:stretch>
      </xdr:blipFill>
      <xdr:spPr>
        <a:xfrm>
          <a:off x="3311525" y="54926230"/>
          <a:ext cx="1104900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64</xdr:row>
      <xdr:rowOff>95250</xdr:rowOff>
    </xdr:from>
    <xdr:to>
      <xdr:col>4</xdr:col>
      <xdr:colOff>1181100</xdr:colOff>
      <xdr:row>64</xdr:row>
      <xdr:rowOff>857250</xdr:rowOff>
    </xdr:to>
    <xdr:pic>
      <xdr:nvPicPr>
        <xdr:cNvPr id="2134" name="Рисунок 176" descr="rId49">
          <a:extLst>
            <a:ext uri="{FF2B5EF4-FFF2-40B4-BE49-F238E27FC236}">
              <a16:creationId xmlns:a16="http://schemas.microsoft.com/office/drawing/2014/main" id="{00000000-0008-0000-01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lum/>
        </a:blip>
        <a:stretch>
          <a:fillRect/>
        </a:stretch>
      </xdr:blipFill>
      <xdr:spPr>
        <a:xfrm>
          <a:off x="3321050" y="55812055"/>
          <a:ext cx="111442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65</xdr:row>
      <xdr:rowOff>85725</xdr:rowOff>
    </xdr:from>
    <xdr:to>
      <xdr:col>4</xdr:col>
      <xdr:colOff>1171575</xdr:colOff>
      <xdr:row>65</xdr:row>
      <xdr:rowOff>733425</xdr:rowOff>
    </xdr:to>
    <xdr:pic>
      <xdr:nvPicPr>
        <xdr:cNvPr id="2135" name="Рисунок 175" descr="rId48">
          <a:extLst>
            <a:ext uri="{FF2B5EF4-FFF2-40B4-BE49-F238E27FC236}">
              <a16:creationId xmlns:a16="http://schemas.microsoft.com/office/drawing/2014/main" id="{00000000-0008-0000-01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lum/>
        </a:blip>
        <a:stretch>
          <a:fillRect/>
        </a:stretch>
      </xdr:blipFill>
      <xdr:spPr>
        <a:xfrm>
          <a:off x="3311525" y="56688355"/>
          <a:ext cx="111442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66</xdr:row>
      <xdr:rowOff>371475</xdr:rowOff>
    </xdr:from>
    <xdr:to>
      <xdr:col>4</xdr:col>
      <xdr:colOff>1238250</xdr:colOff>
      <xdr:row>66</xdr:row>
      <xdr:rowOff>666750</xdr:rowOff>
    </xdr:to>
    <xdr:pic>
      <xdr:nvPicPr>
        <xdr:cNvPr id="2136" name="图片 12" descr="rId5">
          <a:extLst>
            <a:ext uri="{FF2B5EF4-FFF2-40B4-BE49-F238E27FC236}">
              <a16:creationId xmlns:a16="http://schemas.microsoft.com/office/drawing/2014/main" id="{00000000-0008-0000-01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lum/>
        </a:blip>
        <a:stretch>
          <a:fillRect/>
        </a:stretch>
      </xdr:blipFill>
      <xdr:spPr>
        <a:xfrm rot="5400000">
          <a:off x="3801745" y="57464325"/>
          <a:ext cx="29527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67</xdr:row>
      <xdr:rowOff>76200</xdr:rowOff>
    </xdr:from>
    <xdr:to>
      <xdr:col>4</xdr:col>
      <xdr:colOff>1181100</xdr:colOff>
      <xdr:row>67</xdr:row>
      <xdr:rowOff>866775</xdr:rowOff>
    </xdr:to>
    <xdr:pic>
      <xdr:nvPicPr>
        <xdr:cNvPr id="2137" name="Рисунок 177" descr="rId50">
          <a:extLst>
            <a:ext uri="{FF2B5EF4-FFF2-40B4-BE49-F238E27FC236}">
              <a16:creationId xmlns:a16="http://schemas.microsoft.com/office/drawing/2014/main" id="{00000000-0008-0000-01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lum/>
        </a:blip>
        <a:stretch>
          <a:fillRect/>
        </a:stretch>
      </xdr:blipFill>
      <xdr:spPr>
        <a:xfrm>
          <a:off x="3330575" y="58450480"/>
          <a:ext cx="1104900" cy="790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14</xdr:row>
      <xdr:rowOff>133350</xdr:rowOff>
    </xdr:from>
    <xdr:to>
      <xdr:col>4</xdr:col>
      <xdr:colOff>1123950</xdr:colOff>
      <xdr:row>14</xdr:row>
      <xdr:rowOff>733425</xdr:rowOff>
    </xdr:to>
    <xdr:pic>
      <xdr:nvPicPr>
        <xdr:cNvPr id="4097" name="Рисунок 166" descr="rId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</a:blip>
        <a:stretch>
          <a:fillRect/>
        </a:stretch>
      </xdr:blipFill>
      <xdr:spPr>
        <a:xfrm>
          <a:off x="3368675" y="10673080"/>
          <a:ext cx="1009650" cy="600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15</xdr:row>
      <xdr:rowOff>76200</xdr:rowOff>
    </xdr:from>
    <xdr:to>
      <xdr:col>4</xdr:col>
      <xdr:colOff>1104900</xdr:colOff>
      <xdr:row>15</xdr:row>
      <xdr:rowOff>800100</xdr:rowOff>
    </xdr:to>
    <xdr:pic>
      <xdr:nvPicPr>
        <xdr:cNvPr id="4098" name="Рисунок 167" descr="rId2">
          <a:extLst>
            <a:ext uri="{FF2B5EF4-FFF2-40B4-BE49-F238E27FC236}">
              <a16:creationId xmlns:a16="http://schemas.microsoft.com/office/drawing/2014/main" id="{00000000-0008-0000-0200-00000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</a:blip>
        <a:stretch>
          <a:fillRect/>
        </a:stretch>
      </xdr:blipFill>
      <xdr:spPr>
        <a:xfrm>
          <a:off x="3387725" y="11501755"/>
          <a:ext cx="9715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16</xdr:row>
      <xdr:rowOff>142875</xdr:rowOff>
    </xdr:from>
    <xdr:to>
      <xdr:col>4</xdr:col>
      <xdr:colOff>1171575</xdr:colOff>
      <xdr:row>16</xdr:row>
      <xdr:rowOff>771525</xdr:rowOff>
    </xdr:to>
    <xdr:pic>
      <xdr:nvPicPr>
        <xdr:cNvPr id="4099" name="Рисунок 168" descr="rId3">
          <a:extLst>
            <a:ext uri="{FF2B5EF4-FFF2-40B4-BE49-F238E27FC236}">
              <a16:creationId xmlns:a16="http://schemas.microsoft.com/office/drawing/2014/main" id="{00000000-0008-0000-0200-00000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</a:blip>
        <a:stretch>
          <a:fillRect/>
        </a:stretch>
      </xdr:blipFill>
      <xdr:spPr>
        <a:xfrm>
          <a:off x="3359150" y="12454255"/>
          <a:ext cx="1066800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17</xdr:row>
      <xdr:rowOff>76200</xdr:rowOff>
    </xdr:from>
    <xdr:to>
      <xdr:col>4</xdr:col>
      <xdr:colOff>1085850</xdr:colOff>
      <xdr:row>17</xdr:row>
      <xdr:rowOff>809625</xdr:rowOff>
    </xdr:to>
    <xdr:pic>
      <xdr:nvPicPr>
        <xdr:cNvPr id="4100" name="Рисунок 169" descr="rId4">
          <a:extLst>
            <a:ext uri="{FF2B5EF4-FFF2-40B4-BE49-F238E27FC236}">
              <a16:creationId xmlns:a16="http://schemas.microsoft.com/office/drawing/2014/main" id="{00000000-0008-0000-0200-00000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/>
        </a:blip>
        <a:stretch>
          <a:fillRect/>
        </a:stretch>
      </xdr:blipFill>
      <xdr:spPr>
        <a:xfrm>
          <a:off x="3321050" y="13273405"/>
          <a:ext cx="10191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18</xdr:row>
      <xdr:rowOff>104775</xdr:rowOff>
    </xdr:from>
    <xdr:to>
      <xdr:col>4</xdr:col>
      <xdr:colOff>952500</xdr:colOff>
      <xdr:row>18</xdr:row>
      <xdr:rowOff>790575</xdr:rowOff>
    </xdr:to>
    <xdr:pic>
      <xdr:nvPicPr>
        <xdr:cNvPr id="4101" name="Рисунок 170" descr="rId5">
          <a:extLst>
            <a:ext uri="{FF2B5EF4-FFF2-40B4-BE49-F238E27FC236}">
              <a16:creationId xmlns:a16="http://schemas.microsoft.com/office/drawing/2014/main" id="{00000000-0008-0000-0200-00000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lum/>
        </a:blip>
        <a:stretch>
          <a:fillRect/>
        </a:stretch>
      </xdr:blipFill>
      <xdr:spPr>
        <a:xfrm>
          <a:off x="3511550" y="14187805"/>
          <a:ext cx="695325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19</xdr:row>
      <xdr:rowOff>104775</xdr:rowOff>
    </xdr:from>
    <xdr:to>
      <xdr:col>4</xdr:col>
      <xdr:colOff>1057275</xdr:colOff>
      <xdr:row>19</xdr:row>
      <xdr:rowOff>762000</xdr:rowOff>
    </xdr:to>
    <xdr:pic>
      <xdr:nvPicPr>
        <xdr:cNvPr id="4102" name="Рисунок 171" descr="rId6">
          <a:extLst>
            <a:ext uri="{FF2B5EF4-FFF2-40B4-BE49-F238E27FC236}">
              <a16:creationId xmlns:a16="http://schemas.microsoft.com/office/drawing/2014/main" id="{00000000-0008-0000-0200-00000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lum/>
        </a:blip>
        <a:stretch>
          <a:fillRect/>
        </a:stretch>
      </xdr:blipFill>
      <xdr:spPr>
        <a:xfrm>
          <a:off x="3425825" y="15073630"/>
          <a:ext cx="88582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20</xdr:row>
      <xdr:rowOff>57150</xdr:rowOff>
    </xdr:from>
    <xdr:to>
      <xdr:col>4</xdr:col>
      <xdr:colOff>952500</xdr:colOff>
      <xdr:row>20</xdr:row>
      <xdr:rowOff>781050</xdr:rowOff>
    </xdr:to>
    <xdr:pic>
      <xdr:nvPicPr>
        <xdr:cNvPr id="4103" name="Рисунок 172" descr="rId7">
          <a:extLst>
            <a:ext uri="{FF2B5EF4-FFF2-40B4-BE49-F238E27FC236}">
              <a16:creationId xmlns:a16="http://schemas.microsoft.com/office/drawing/2014/main" id="{00000000-0008-0000-02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lum/>
        </a:blip>
        <a:stretch>
          <a:fillRect/>
        </a:stretch>
      </xdr:blipFill>
      <xdr:spPr>
        <a:xfrm>
          <a:off x="3511550" y="15911830"/>
          <a:ext cx="6953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13</xdr:row>
      <xdr:rowOff>38100</xdr:rowOff>
    </xdr:from>
    <xdr:to>
      <xdr:col>4</xdr:col>
      <xdr:colOff>1114425</xdr:colOff>
      <xdr:row>13</xdr:row>
      <xdr:rowOff>714375</xdr:rowOff>
    </xdr:to>
    <xdr:pic>
      <xdr:nvPicPr>
        <xdr:cNvPr id="4104" name="Рисунок 173" descr="rId8">
          <a:extLst>
            <a:ext uri="{FF2B5EF4-FFF2-40B4-BE49-F238E27FC236}">
              <a16:creationId xmlns:a16="http://schemas.microsoft.com/office/drawing/2014/main" id="{00000000-0008-0000-02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lum/>
        </a:blip>
        <a:stretch>
          <a:fillRect/>
        </a:stretch>
      </xdr:blipFill>
      <xdr:spPr>
        <a:xfrm>
          <a:off x="3368675" y="9815830"/>
          <a:ext cx="1000125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6</xdr:row>
      <xdr:rowOff>38100</xdr:rowOff>
    </xdr:from>
    <xdr:to>
      <xdr:col>4</xdr:col>
      <xdr:colOff>1066800</xdr:colOff>
      <xdr:row>6</xdr:row>
      <xdr:rowOff>790575</xdr:rowOff>
    </xdr:to>
    <xdr:pic>
      <xdr:nvPicPr>
        <xdr:cNvPr id="4105" name="Рисунок 179" descr="rId9">
          <a:extLst>
            <a:ext uri="{FF2B5EF4-FFF2-40B4-BE49-F238E27FC236}">
              <a16:creationId xmlns:a16="http://schemas.microsoft.com/office/drawing/2014/main" id="{00000000-0008-0000-0200-00000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lum/>
        </a:blip>
        <a:stretch>
          <a:fillRect/>
        </a:stretch>
      </xdr:blipFill>
      <xdr:spPr>
        <a:xfrm>
          <a:off x="3406775" y="3415030"/>
          <a:ext cx="9144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7</xdr:row>
      <xdr:rowOff>95250</xdr:rowOff>
    </xdr:from>
    <xdr:to>
      <xdr:col>4</xdr:col>
      <xdr:colOff>1000125</xdr:colOff>
      <xdr:row>7</xdr:row>
      <xdr:rowOff>800100</xdr:rowOff>
    </xdr:to>
    <xdr:pic>
      <xdr:nvPicPr>
        <xdr:cNvPr id="4106" name="Рисунок 180" descr="rId10">
          <a:extLst>
            <a:ext uri="{FF2B5EF4-FFF2-40B4-BE49-F238E27FC236}">
              <a16:creationId xmlns:a16="http://schemas.microsoft.com/office/drawing/2014/main" id="{00000000-0008-0000-0200-00000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lum/>
        </a:blip>
        <a:stretch>
          <a:fillRect/>
        </a:stretch>
      </xdr:blipFill>
      <xdr:spPr>
        <a:xfrm>
          <a:off x="3473450" y="4386580"/>
          <a:ext cx="78105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8</xdr:row>
      <xdr:rowOff>57150</xdr:rowOff>
    </xdr:from>
    <xdr:to>
      <xdr:col>4</xdr:col>
      <xdr:colOff>1057275</xdr:colOff>
      <xdr:row>8</xdr:row>
      <xdr:rowOff>800100</xdr:rowOff>
    </xdr:to>
    <xdr:pic>
      <xdr:nvPicPr>
        <xdr:cNvPr id="4107" name="Рисунок 181" descr="rId11">
          <a:extLst>
            <a:ext uri="{FF2B5EF4-FFF2-40B4-BE49-F238E27FC236}">
              <a16:creationId xmlns:a16="http://schemas.microsoft.com/office/drawing/2014/main" id="{00000000-0008-0000-0200-00000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lum/>
        </a:blip>
        <a:stretch>
          <a:fillRect/>
        </a:stretch>
      </xdr:blipFill>
      <xdr:spPr>
        <a:xfrm>
          <a:off x="3454400" y="5262880"/>
          <a:ext cx="857250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9</xdr:row>
      <xdr:rowOff>104775</xdr:rowOff>
    </xdr:from>
    <xdr:to>
      <xdr:col>4</xdr:col>
      <xdr:colOff>1123950</xdr:colOff>
      <xdr:row>9</xdr:row>
      <xdr:rowOff>733425</xdr:rowOff>
    </xdr:to>
    <xdr:pic>
      <xdr:nvPicPr>
        <xdr:cNvPr id="4108" name="Рисунок 182" descr="rId12">
          <a:extLst>
            <a:ext uri="{FF2B5EF4-FFF2-40B4-BE49-F238E27FC236}">
              <a16:creationId xmlns:a16="http://schemas.microsoft.com/office/drawing/2014/main" id="{00000000-0008-0000-0200-00000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lum/>
        </a:blip>
        <a:stretch>
          <a:fillRect/>
        </a:stretch>
      </xdr:blipFill>
      <xdr:spPr>
        <a:xfrm rot="-10800000" flipV="1">
          <a:off x="3397250" y="6224905"/>
          <a:ext cx="981075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10</xdr:row>
      <xdr:rowOff>28575</xdr:rowOff>
    </xdr:from>
    <xdr:to>
      <xdr:col>4</xdr:col>
      <xdr:colOff>1143000</xdr:colOff>
      <xdr:row>10</xdr:row>
      <xdr:rowOff>857250</xdr:rowOff>
    </xdr:to>
    <xdr:pic>
      <xdr:nvPicPr>
        <xdr:cNvPr id="4109" name="Рисунок 183" descr="rId13">
          <a:extLst>
            <a:ext uri="{FF2B5EF4-FFF2-40B4-BE49-F238E27FC236}">
              <a16:creationId xmlns:a16="http://schemas.microsoft.com/office/drawing/2014/main" id="{00000000-0008-0000-0200-00000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lum/>
        </a:blip>
        <a:stretch>
          <a:fillRect/>
        </a:stretch>
      </xdr:blipFill>
      <xdr:spPr>
        <a:xfrm rot="-10800000" flipV="1">
          <a:off x="3387725" y="7063105"/>
          <a:ext cx="10096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11</xdr:row>
      <xdr:rowOff>66675</xdr:rowOff>
    </xdr:from>
    <xdr:to>
      <xdr:col>4</xdr:col>
      <xdr:colOff>1104900</xdr:colOff>
      <xdr:row>11</xdr:row>
      <xdr:rowOff>847725</xdr:rowOff>
    </xdr:to>
    <xdr:pic>
      <xdr:nvPicPr>
        <xdr:cNvPr id="4110" name="Рисунок 184" descr="rId14">
          <a:extLst>
            <a:ext uri="{FF2B5EF4-FFF2-40B4-BE49-F238E27FC236}">
              <a16:creationId xmlns:a16="http://schemas.microsoft.com/office/drawing/2014/main" id="{00000000-0008-0000-0200-00000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lum/>
        </a:blip>
        <a:stretch>
          <a:fillRect/>
        </a:stretch>
      </xdr:blipFill>
      <xdr:spPr>
        <a:xfrm rot="-10800000" flipV="1">
          <a:off x="3435350" y="8015605"/>
          <a:ext cx="9239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12</xdr:row>
      <xdr:rowOff>66675</xdr:rowOff>
    </xdr:from>
    <xdr:to>
      <xdr:col>4</xdr:col>
      <xdr:colOff>1114425</xdr:colOff>
      <xdr:row>12</xdr:row>
      <xdr:rowOff>828675</xdr:rowOff>
    </xdr:to>
    <xdr:pic>
      <xdr:nvPicPr>
        <xdr:cNvPr id="4111" name="Рисунок 185" descr="rId15">
          <a:extLst>
            <a:ext uri="{FF2B5EF4-FFF2-40B4-BE49-F238E27FC236}">
              <a16:creationId xmlns:a16="http://schemas.microsoft.com/office/drawing/2014/main" id="{00000000-0008-0000-0200-00000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lum/>
        </a:blip>
        <a:stretch>
          <a:fillRect/>
        </a:stretch>
      </xdr:blipFill>
      <xdr:spPr>
        <a:xfrm rot="-10800000" flipV="1">
          <a:off x="3387725" y="8930005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31</xdr:row>
      <xdr:rowOff>47625</xdr:rowOff>
    </xdr:from>
    <xdr:to>
      <xdr:col>4</xdr:col>
      <xdr:colOff>1123950</xdr:colOff>
      <xdr:row>31</xdr:row>
      <xdr:rowOff>800100</xdr:rowOff>
    </xdr:to>
    <xdr:pic>
      <xdr:nvPicPr>
        <xdr:cNvPr id="4112" name="Рисунок 187" descr="rId16">
          <a:extLst>
            <a:ext uri="{FF2B5EF4-FFF2-40B4-BE49-F238E27FC236}">
              <a16:creationId xmlns:a16="http://schemas.microsoft.com/office/drawing/2014/main" id="{00000000-0008-0000-0200-00001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lum/>
        </a:blip>
        <a:stretch>
          <a:fillRect/>
        </a:stretch>
      </xdr:blipFill>
      <xdr:spPr>
        <a:xfrm>
          <a:off x="3368675" y="25674955"/>
          <a:ext cx="10096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32</xdr:row>
      <xdr:rowOff>76200</xdr:rowOff>
    </xdr:from>
    <xdr:to>
      <xdr:col>4</xdr:col>
      <xdr:colOff>1114425</xdr:colOff>
      <xdr:row>32</xdr:row>
      <xdr:rowOff>819150</xdr:rowOff>
    </xdr:to>
    <xdr:pic>
      <xdr:nvPicPr>
        <xdr:cNvPr id="4113" name="Рисунок 188" descr="rId17">
          <a:extLst>
            <a:ext uri="{FF2B5EF4-FFF2-40B4-BE49-F238E27FC236}">
              <a16:creationId xmlns:a16="http://schemas.microsoft.com/office/drawing/2014/main" id="{00000000-0008-0000-0200-00001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lum/>
        </a:blip>
        <a:stretch>
          <a:fillRect/>
        </a:stretch>
      </xdr:blipFill>
      <xdr:spPr>
        <a:xfrm>
          <a:off x="3368675" y="26589355"/>
          <a:ext cx="10001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33</xdr:row>
      <xdr:rowOff>19050</xdr:rowOff>
    </xdr:from>
    <xdr:to>
      <xdr:col>4</xdr:col>
      <xdr:colOff>1066800</xdr:colOff>
      <xdr:row>33</xdr:row>
      <xdr:rowOff>819150</xdr:rowOff>
    </xdr:to>
    <xdr:pic>
      <xdr:nvPicPr>
        <xdr:cNvPr id="4114" name="Рисунок 189" descr="rId18">
          <a:extLst>
            <a:ext uri="{FF2B5EF4-FFF2-40B4-BE49-F238E27FC236}">
              <a16:creationId xmlns:a16="http://schemas.microsoft.com/office/drawing/2014/main" id="{00000000-0008-0000-0200-00001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lum/>
        </a:blip>
        <a:stretch>
          <a:fillRect/>
        </a:stretch>
      </xdr:blipFill>
      <xdr:spPr>
        <a:xfrm>
          <a:off x="3378200" y="27418030"/>
          <a:ext cx="94297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5</xdr:row>
      <xdr:rowOff>114300</xdr:rowOff>
    </xdr:from>
    <xdr:to>
      <xdr:col>4</xdr:col>
      <xdr:colOff>1152525</xdr:colOff>
      <xdr:row>6</xdr:row>
      <xdr:rowOff>104775</xdr:rowOff>
    </xdr:to>
    <xdr:pic>
      <xdr:nvPicPr>
        <xdr:cNvPr id="4115" name="Рисунок 190" descr="rId19">
          <a:extLst>
            <a:ext uri="{FF2B5EF4-FFF2-40B4-BE49-F238E27FC236}">
              <a16:creationId xmlns:a16="http://schemas.microsoft.com/office/drawing/2014/main" id="{00000000-0008-0000-0200-00001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lum/>
        </a:blip>
        <a:stretch>
          <a:fillRect/>
        </a:stretch>
      </xdr:blipFill>
      <xdr:spPr>
        <a:xfrm rot="-10800000" flipV="1">
          <a:off x="3340100" y="2948305"/>
          <a:ext cx="1066800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4</xdr:row>
      <xdr:rowOff>123825</xdr:rowOff>
    </xdr:from>
    <xdr:to>
      <xdr:col>4</xdr:col>
      <xdr:colOff>1114425</xdr:colOff>
      <xdr:row>4</xdr:row>
      <xdr:rowOff>571500</xdr:rowOff>
    </xdr:to>
    <xdr:pic>
      <xdr:nvPicPr>
        <xdr:cNvPr id="4116" name="Рисунок 191" descr="rId20">
          <a:extLst>
            <a:ext uri="{FF2B5EF4-FFF2-40B4-BE49-F238E27FC236}">
              <a16:creationId xmlns:a16="http://schemas.microsoft.com/office/drawing/2014/main" id="{00000000-0008-0000-0200-00001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lum/>
        </a:blip>
        <a:stretch>
          <a:fillRect/>
        </a:stretch>
      </xdr:blipFill>
      <xdr:spPr>
        <a:xfrm rot="-10800000" flipV="1">
          <a:off x="3330575" y="2300605"/>
          <a:ext cx="1038225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</xdr:row>
      <xdr:rowOff>47625</xdr:rowOff>
    </xdr:from>
    <xdr:to>
      <xdr:col>4</xdr:col>
      <xdr:colOff>1143000</xdr:colOff>
      <xdr:row>2</xdr:row>
      <xdr:rowOff>590550</xdr:rowOff>
    </xdr:to>
    <xdr:pic>
      <xdr:nvPicPr>
        <xdr:cNvPr id="4117" name="Рисунок 192" descr="rId21">
          <a:extLst>
            <a:ext uri="{FF2B5EF4-FFF2-40B4-BE49-F238E27FC236}">
              <a16:creationId xmlns:a16="http://schemas.microsoft.com/office/drawing/2014/main" id="{00000000-0008-0000-0200-00001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lum/>
        </a:blip>
        <a:stretch>
          <a:fillRect/>
        </a:stretch>
      </xdr:blipFill>
      <xdr:spPr>
        <a:xfrm rot="-10800000" flipV="1">
          <a:off x="3359150" y="909955"/>
          <a:ext cx="1038225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247650</xdr:colOff>
      <xdr:row>51</xdr:row>
      <xdr:rowOff>152400</xdr:rowOff>
    </xdr:from>
    <xdr:to>
      <xdr:col>4</xdr:col>
      <xdr:colOff>1038225</xdr:colOff>
      <xdr:row>51</xdr:row>
      <xdr:rowOff>876300</xdr:rowOff>
    </xdr:to>
    <xdr:pic>
      <xdr:nvPicPr>
        <xdr:cNvPr id="4118" name="Рисунок 202" descr="rId22">
          <a:extLst>
            <a:ext uri="{FF2B5EF4-FFF2-40B4-BE49-F238E27FC236}">
              <a16:creationId xmlns:a16="http://schemas.microsoft.com/office/drawing/2014/main" id="{00000000-0008-0000-0200-00001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lum/>
        </a:blip>
        <a:stretch>
          <a:fillRect/>
        </a:stretch>
      </xdr:blipFill>
      <xdr:spPr>
        <a:xfrm>
          <a:off x="3502025" y="43924855"/>
          <a:ext cx="7905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44</xdr:row>
      <xdr:rowOff>142875</xdr:rowOff>
    </xdr:from>
    <xdr:to>
      <xdr:col>4</xdr:col>
      <xdr:colOff>1123950</xdr:colOff>
      <xdr:row>44</xdr:row>
      <xdr:rowOff>857250</xdr:rowOff>
    </xdr:to>
    <xdr:pic>
      <xdr:nvPicPr>
        <xdr:cNvPr id="4119" name="Рисунок 203" descr="rId23">
          <a:extLst>
            <a:ext uri="{FF2B5EF4-FFF2-40B4-BE49-F238E27FC236}">
              <a16:creationId xmlns:a16="http://schemas.microsoft.com/office/drawing/2014/main" id="{00000000-0008-0000-0200-00001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lum/>
        </a:blip>
        <a:stretch>
          <a:fillRect/>
        </a:stretch>
      </xdr:blipFill>
      <xdr:spPr>
        <a:xfrm>
          <a:off x="3435350" y="37495480"/>
          <a:ext cx="9429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228600</xdr:colOff>
      <xdr:row>55</xdr:row>
      <xdr:rowOff>28575</xdr:rowOff>
    </xdr:from>
    <xdr:to>
      <xdr:col>4</xdr:col>
      <xdr:colOff>1085850</xdr:colOff>
      <xdr:row>55</xdr:row>
      <xdr:rowOff>847725</xdr:rowOff>
    </xdr:to>
    <xdr:pic>
      <xdr:nvPicPr>
        <xdr:cNvPr id="4120" name="Рисунок 204" descr="rId24">
          <a:extLst>
            <a:ext uri="{FF2B5EF4-FFF2-40B4-BE49-F238E27FC236}">
              <a16:creationId xmlns:a16="http://schemas.microsoft.com/office/drawing/2014/main" id="{00000000-0008-0000-0200-00001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lum/>
        </a:blip>
        <a:stretch>
          <a:fillRect/>
        </a:stretch>
      </xdr:blipFill>
      <xdr:spPr>
        <a:xfrm>
          <a:off x="3482975" y="47772955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39</xdr:row>
      <xdr:rowOff>47625</xdr:rowOff>
    </xdr:from>
    <xdr:to>
      <xdr:col>4</xdr:col>
      <xdr:colOff>1095375</xdr:colOff>
      <xdr:row>39</xdr:row>
      <xdr:rowOff>800100</xdr:rowOff>
    </xdr:to>
    <xdr:pic>
      <xdr:nvPicPr>
        <xdr:cNvPr id="4122" name="Рисунок 207" descr="rId26">
          <a:extLst>
            <a:ext uri="{FF2B5EF4-FFF2-40B4-BE49-F238E27FC236}">
              <a16:creationId xmlns:a16="http://schemas.microsoft.com/office/drawing/2014/main" id="{00000000-0008-0000-0200-00001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lum/>
        </a:blip>
        <a:stretch>
          <a:fillRect/>
        </a:stretch>
      </xdr:blipFill>
      <xdr:spPr>
        <a:xfrm rot="-10800000" flipV="1">
          <a:off x="3473450" y="32971105"/>
          <a:ext cx="8763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71</xdr:row>
      <xdr:rowOff>57150</xdr:rowOff>
    </xdr:from>
    <xdr:to>
      <xdr:col>4</xdr:col>
      <xdr:colOff>1114425</xdr:colOff>
      <xdr:row>71</xdr:row>
      <xdr:rowOff>781050</xdr:rowOff>
    </xdr:to>
    <xdr:pic>
      <xdr:nvPicPr>
        <xdr:cNvPr id="4123" name="Рисунок 208" descr="rId27">
          <a:extLst>
            <a:ext uri="{FF2B5EF4-FFF2-40B4-BE49-F238E27FC236}">
              <a16:creationId xmlns:a16="http://schemas.microsoft.com/office/drawing/2014/main" id="{00000000-0008-0000-0200-00001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lum/>
        </a:blip>
        <a:stretch>
          <a:fillRect/>
        </a:stretch>
      </xdr:blipFill>
      <xdr:spPr>
        <a:xfrm rot="-10800000" flipV="1">
          <a:off x="3321050" y="61974730"/>
          <a:ext cx="10477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70</xdr:row>
      <xdr:rowOff>28575</xdr:rowOff>
    </xdr:from>
    <xdr:to>
      <xdr:col>4</xdr:col>
      <xdr:colOff>1076325</xdr:colOff>
      <xdr:row>70</xdr:row>
      <xdr:rowOff>800100</xdr:rowOff>
    </xdr:to>
    <xdr:pic>
      <xdr:nvPicPr>
        <xdr:cNvPr id="4124" name="Рисунок 209" descr="rId28">
          <a:extLst>
            <a:ext uri="{FF2B5EF4-FFF2-40B4-BE49-F238E27FC236}">
              <a16:creationId xmlns:a16="http://schemas.microsoft.com/office/drawing/2014/main" id="{00000000-0008-0000-0200-00001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lum/>
        </a:blip>
        <a:stretch>
          <a:fillRect/>
        </a:stretch>
      </xdr:blipFill>
      <xdr:spPr>
        <a:xfrm rot="-10800000" flipV="1">
          <a:off x="3444875" y="61060330"/>
          <a:ext cx="8858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76</xdr:row>
      <xdr:rowOff>85725</xdr:rowOff>
    </xdr:from>
    <xdr:to>
      <xdr:col>4</xdr:col>
      <xdr:colOff>1085850</xdr:colOff>
      <xdr:row>76</xdr:row>
      <xdr:rowOff>828675</xdr:rowOff>
    </xdr:to>
    <xdr:pic>
      <xdr:nvPicPr>
        <xdr:cNvPr id="4125" name="Рисунок 210" descr="rId29">
          <a:extLst>
            <a:ext uri="{FF2B5EF4-FFF2-40B4-BE49-F238E27FC236}">
              <a16:creationId xmlns:a16="http://schemas.microsoft.com/office/drawing/2014/main" id="{00000000-0008-0000-0200-00001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lum/>
        </a:blip>
        <a:stretch>
          <a:fillRect/>
        </a:stretch>
      </xdr:blipFill>
      <xdr:spPr>
        <a:xfrm rot="-10800000" flipV="1">
          <a:off x="3340100" y="66432430"/>
          <a:ext cx="10001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77</xdr:row>
      <xdr:rowOff>114300</xdr:rowOff>
    </xdr:from>
    <xdr:to>
      <xdr:col>4</xdr:col>
      <xdr:colOff>1133475</xdr:colOff>
      <xdr:row>77</xdr:row>
      <xdr:rowOff>752475</xdr:rowOff>
    </xdr:to>
    <xdr:pic>
      <xdr:nvPicPr>
        <xdr:cNvPr id="4126" name="Рисунок 211" descr="rId30">
          <a:extLst>
            <a:ext uri="{FF2B5EF4-FFF2-40B4-BE49-F238E27FC236}">
              <a16:creationId xmlns:a16="http://schemas.microsoft.com/office/drawing/2014/main" id="{00000000-0008-0000-0200-00001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lum/>
        </a:blip>
        <a:stretch>
          <a:fillRect/>
        </a:stretch>
      </xdr:blipFill>
      <xdr:spPr>
        <a:xfrm>
          <a:off x="3321050" y="67346830"/>
          <a:ext cx="1066800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78</xdr:row>
      <xdr:rowOff>76200</xdr:rowOff>
    </xdr:from>
    <xdr:to>
      <xdr:col>4</xdr:col>
      <xdr:colOff>1123950</xdr:colOff>
      <xdr:row>78</xdr:row>
      <xdr:rowOff>771525</xdr:rowOff>
    </xdr:to>
    <xdr:pic>
      <xdr:nvPicPr>
        <xdr:cNvPr id="4127" name="Рисунок 212" descr="rId31">
          <a:extLst>
            <a:ext uri="{FF2B5EF4-FFF2-40B4-BE49-F238E27FC236}">
              <a16:creationId xmlns:a16="http://schemas.microsoft.com/office/drawing/2014/main" id="{00000000-0008-0000-0200-00001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lum/>
        </a:blip>
        <a:stretch>
          <a:fillRect/>
        </a:stretch>
      </xdr:blipFill>
      <xdr:spPr>
        <a:xfrm>
          <a:off x="3349625" y="68194555"/>
          <a:ext cx="1028700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80</xdr:row>
      <xdr:rowOff>28575</xdr:rowOff>
    </xdr:from>
    <xdr:to>
      <xdr:col>4</xdr:col>
      <xdr:colOff>1038225</xdr:colOff>
      <xdr:row>80</xdr:row>
      <xdr:rowOff>838200</xdr:rowOff>
    </xdr:to>
    <xdr:pic>
      <xdr:nvPicPr>
        <xdr:cNvPr id="4128" name="Рисунок 214" descr="rId32">
          <a:extLst>
            <a:ext uri="{FF2B5EF4-FFF2-40B4-BE49-F238E27FC236}">
              <a16:creationId xmlns:a16="http://schemas.microsoft.com/office/drawing/2014/main" id="{00000000-0008-0000-0200-00002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lum/>
        </a:blip>
        <a:stretch>
          <a:fillRect/>
        </a:stretch>
      </xdr:blipFill>
      <xdr:spPr>
        <a:xfrm>
          <a:off x="3425825" y="70004305"/>
          <a:ext cx="866775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81</xdr:row>
      <xdr:rowOff>66675</xdr:rowOff>
    </xdr:from>
    <xdr:to>
      <xdr:col>4</xdr:col>
      <xdr:colOff>990600</xdr:colOff>
      <xdr:row>81</xdr:row>
      <xdr:rowOff>828675</xdr:rowOff>
    </xdr:to>
    <xdr:pic>
      <xdr:nvPicPr>
        <xdr:cNvPr id="4129" name="Рисунок 215" descr="rId33">
          <a:extLst>
            <a:ext uri="{FF2B5EF4-FFF2-40B4-BE49-F238E27FC236}">
              <a16:creationId xmlns:a16="http://schemas.microsoft.com/office/drawing/2014/main" id="{00000000-0008-0000-0200-00002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lum/>
        </a:blip>
        <a:stretch>
          <a:fillRect/>
        </a:stretch>
      </xdr:blipFill>
      <xdr:spPr>
        <a:xfrm>
          <a:off x="3454400" y="70928230"/>
          <a:ext cx="7905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73</xdr:row>
      <xdr:rowOff>66675</xdr:rowOff>
    </xdr:from>
    <xdr:to>
      <xdr:col>4</xdr:col>
      <xdr:colOff>1066800</xdr:colOff>
      <xdr:row>73</xdr:row>
      <xdr:rowOff>857250</xdr:rowOff>
    </xdr:to>
    <xdr:pic>
      <xdr:nvPicPr>
        <xdr:cNvPr id="4130" name="Рисунок 216" descr="rId34">
          <a:extLst>
            <a:ext uri="{FF2B5EF4-FFF2-40B4-BE49-F238E27FC236}">
              <a16:creationId xmlns:a16="http://schemas.microsoft.com/office/drawing/2014/main" id="{00000000-0008-0000-0200-00002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lum/>
        </a:blip>
        <a:stretch>
          <a:fillRect/>
        </a:stretch>
      </xdr:blipFill>
      <xdr:spPr>
        <a:xfrm>
          <a:off x="3368675" y="63755905"/>
          <a:ext cx="9525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57</xdr:row>
      <xdr:rowOff>66675</xdr:rowOff>
    </xdr:from>
    <xdr:to>
      <xdr:col>4</xdr:col>
      <xdr:colOff>1104900</xdr:colOff>
      <xdr:row>57</xdr:row>
      <xdr:rowOff>828675</xdr:rowOff>
    </xdr:to>
    <xdr:pic>
      <xdr:nvPicPr>
        <xdr:cNvPr id="4135" name="Рисунок 221" descr="rId39">
          <a:extLst>
            <a:ext uri="{FF2B5EF4-FFF2-40B4-BE49-F238E27FC236}">
              <a16:creationId xmlns:a16="http://schemas.microsoft.com/office/drawing/2014/main" id="{00000000-0008-0000-0200-00002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lum/>
        </a:blip>
        <a:stretch>
          <a:fillRect/>
        </a:stretch>
      </xdr:blipFill>
      <xdr:spPr>
        <a:xfrm rot="-10800000" flipV="1">
          <a:off x="3378200" y="49582705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82</xdr:row>
      <xdr:rowOff>47625</xdr:rowOff>
    </xdr:from>
    <xdr:to>
      <xdr:col>4</xdr:col>
      <xdr:colOff>1038225</xdr:colOff>
      <xdr:row>82</xdr:row>
      <xdr:rowOff>866775</xdr:rowOff>
    </xdr:to>
    <xdr:pic>
      <xdr:nvPicPr>
        <xdr:cNvPr id="4136" name="Рисунок 254" descr="rId47">
          <a:extLst>
            <a:ext uri="{FF2B5EF4-FFF2-40B4-BE49-F238E27FC236}">
              <a16:creationId xmlns:a16="http://schemas.microsoft.com/office/drawing/2014/main" id="{00000000-0008-0000-0200-00002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lum/>
        </a:blip>
        <a:stretch>
          <a:fillRect/>
        </a:stretch>
      </xdr:blipFill>
      <xdr:spPr>
        <a:xfrm>
          <a:off x="3435350" y="71795005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83</xdr:row>
      <xdr:rowOff>47625</xdr:rowOff>
    </xdr:from>
    <xdr:to>
      <xdr:col>4</xdr:col>
      <xdr:colOff>942975</xdr:colOff>
      <xdr:row>83</xdr:row>
      <xdr:rowOff>847725</xdr:rowOff>
    </xdr:to>
    <xdr:pic>
      <xdr:nvPicPr>
        <xdr:cNvPr id="4137" name="Рисунок 255" descr="rId48">
          <a:extLst>
            <a:ext uri="{FF2B5EF4-FFF2-40B4-BE49-F238E27FC236}">
              <a16:creationId xmlns:a16="http://schemas.microsoft.com/office/drawing/2014/main" id="{00000000-0008-0000-0200-00002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lum/>
        </a:blip>
        <a:stretch>
          <a:fillRect/>
        </a:stretch>
      </xdr:blipFill>
      <xdr:spPr>
        <a:xfrm>
          <a:off x="3511550" y="72680830"/>
          <a:ext cx="685800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29</xdr:row>
      <xdr:rowOff>66675</xdr:rowOff>
    </xdr:from>
    <xdr:to>
      <xdr:col>4</xdr:col>
      <xdr:colOff>1057275</xdr:colOff>
      <xdr:row>29</xdr:row>
      <xdr:rowOff>857250</xdr:rowOff>
    </xdr:to>
    <xdr:pic>
      <xdr:nvPicPr>
        <xdr:cNvPr id="4138" name="Рисунок 90" descr="rId51">
          <a:extLst>
            <a:ext uri="{FF2B5EF4-FFF2-40B4-BE49-F238E27FC236}">
              <a16:creationId xmlns:a16="http://schemas.microsoft.com/office/drawing/2014/main" id="{00000000-0008-0000-0200-00002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lum/>
        </a:blip>
        <a:stretch>
          <a:fillRect/>
        </a:stretch>
      </xdr:blipFill>
      <xdr:spPr>
        <a:xfrm>
          <a:off x="3387725" y="23922355"/>
          <a:ext cx="92392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46</xdr:row>
      <xdr:rowOff>28575</xdr:rowOff>
    </xdr:from>
    <xdr:to>
      <xdr:col>4</xdr:col>
      <xdr:colOff>1181100</xdr:colOff>
      <xdr:row>46</xdr:row>
      <xdr:rowOff>866775</xdr:rowOff>
    </xdr:to>
    <xdr:pic>
      <xdr:nvPicPr>
        <xdr:cNvPr id="4139" name="Рисунок 103" descr="rId53">
          <a:extLst>
            <a:ext uri="{FF2B5EF4-FFF2-40B4-BE49-F238E27FC236}">
              <a16:creationId xmlns:a16="http://schemas.microsoft.com/office/drawing/2014/main" id="{00000000-0008-0000-0200-00002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lum/>
        </a:blip>
        <a:stretch>
          <a:fillRect/>
        </a:stretch>
      </xdr:blipFill>
      <xdr:spPr>
        <a:xfrm rot="16200000">
          <a:off x="3449320" y="39004875"/>
          <a:ext cx="838200" cy="1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36</xdr:row>
      <xdr:rowOff>38100</xdr:rowOff>
    </xdr:from>
    <xdr:to>
      <xdr:col>4</xdr:col>
      <xdr:colOff>1209675</xdr:colOff>
      <xdr:row>37</xdr:row>
      <xdr:rowOff>9525</xdr:rowOff>
    </xdr:to>
    <xdr:pic>
      <xdr:nvPicPr>
        <xdr:cNvPr id="4140" name="Рисунок 107" descr="rId56">
          <a:extLst>
            <a:ext uri="{FF2B5EF4-FFF2-40B4-BE49-F238E27FC236}">
              <a16:creationId xmlns:a16="http://schemas.microsoft.com/office/drawing/2014/main" id="{00000000-0008-0000-0200-00002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lum/>
        </a:blip>
        <a:stretch>
          <a:fillRect/>
        </a:stretch>
      </xdr:blipFill>
      <xdr:spPr>
        <a:xfrm>
          <a:off x="3292475" y="30094555"/>
          <a:ext cx="11715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28575</xdr:colOff>
      <xdr:row>37</xdr:row>
      <xdr:rowOff>47625</xdr:rowOff>
    </xdr:from>
    <xdr:to>
      <xdr:col>4</xdr:col>
      <xdr:colOff>1190625</xdr:colOff>
      <xdr:row>37</xdr:row>
      <xdr:rowOff>923925</xdr:rowOff>
    </xdr:to>
    <xdr:pic>
      <xdr:nvPicPr>
        <xdr:cNvPr id="4141" name="Рисунок 108" descr="rId57">
          <a:extLst>
            <a:ext uri="{FF2B5EF4-FFF2-40B4-BE49-F238E27FC236}">
              <a16:creationId xmlns:a16="http://schemas.microsoft.com/office/drawing/2014/main" id="{00000000-0008-0000-0200-00002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lum/>
        </a:blip>
        <a:stretch>
          <a:fillRect/>
        </a:stretch>
      </xdr:blipFill>
      <xdr:spPr>
        <a:xfrm>
          <a:off x="3282950" y="30989905"/>
          <a:ext cx="116205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35</xdr:row>
      <xdr:rowOff>47625</xdr:rowOff>
    </xdr:from>
    <xdr:to>
      <xdr:col>4</xdr:col>
      <xdr:colOff>1190625</xdr:colOff>
      <xdr:row>36</xdr:row>
      <xdr:rowOff>19050</xdr:rowOff>
    </xdr:to>
    <xdr:pic>
      <xdr:nvPicPr>
        <xdr:cNvPr id="4142" name="Рисунок 109" descr="rId58">
          <a:extLst>
            <a:ext uri="{FF2B5EF4-FFF2-40B4-BE49-F238E27FC236}">
              <a16:creationId xmlns:a16="http://schemas.microsoft.com/office/drawing/2014/main" id="{00000000-0008-0000-0200-00002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lum/>
        </a:blip>
        <a:stretch>
          <a:fillRect/>
        </a:stretch>
      </xdr:blipFill>
      <xdr:spPr>
        <a:xfrm>
          <a:off x="3292475" y="29218255"/>
          <a:ext cx="115252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34</xdr:row>
      <xdr:rowOff>28575</xdr:rowOff>
    </xdr:from>
    <xdr:to>
      <xdr:col>4</xdr:col>
      <xdr:colOff>1209675</xdr:colOff>
      <xdr:row>35</xdr:row>
      <xdr:rowOff>19050</xdr:rowOff>
    </xdr:to>
    <xdr:pic>
      <xdr:nvPicPr>
        <xdr:cNvPr id="4143" name="Рисунок 110" descr="rId59">
          <a:extLst>
            <a:ext uri="{FF2B5EF4-FFF2-40B4-BE49-F238E27FC236}">
              <a16:creationId xmlns:a16="http://schemas.microsoft.com/office/drawing/2014/main" id="{00000000-0008-0000-0200-00002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lum/>
        </a:blip>
        <a:stretch>
          <a:fillRect/>
        </a:stretch>
      </xdr:blipFill>
      <xdr:spPr>
        <a:xfrm>
          <a:off x="3292475" y="28313380"/>
          <a:ext cx="1171575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56</xdr:row>
      <xdr:rowOff>38100</xdr:rowOff>
    </xdr:from>
    <xdr:to>
      <xdr:col>4</xdr:col>
      <xdr:colOff>1162050</xdr:colOff>
      <xdr:row>56</xdr:row>
      <xdr:rowOff>838200</xdr:rowOff>
    </xdr:to>
    <xdr:pic>
      <xdr:nvPicPr>
        <xdr:cNvPr id="4145" name="Рисунок 117" descr="rId61">
          <a:extLst>
            <a:ext uri="{FF2B5EF4-FFF2-40B4-BE49-F238E27FC236}">
              <a16:creationId xmlns:a16="http://schemas.microsoft.com/office/drawing/2014/main" id="{00000000-0008-0000-0200-00003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lum/>
        </a:blip>
        <a:stretch>
          <a:fillRect/>
        </a:stretch>
      </xdr:blipFill>
      <xdr:spPr>
        <a:xfrm>
          <a:off x="3340100" y="48668305"/>
          <a:ext cx="1076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21</xdr:row>
      <xdr:rowOff>85725</xdr:rowOff>
    </xdr:from>
    <xdr:to>
      <xdr:col>4</xdr:col>
      <xdr:colOff>1143000</xdr:colOff>
      <xdr:row>21</xdr:row>
      <xdr:rowOff>809625</xdr:rowOff>
    </xdr:to>
    <xdr:pic>
      <xdr:nvPicPr>
        <xdr:cNvPr id="4146" name="Рисунок 118" descr="rId62">
          <a:extLst>
            <a:ext uri="{FF2B5EF4-FFF2-40B4-BE49-F238E27FC236}">
              <a16:creationId xmlns:a16="http://schemas.microsoft.com/office/drawing/2014/main" id="{00000000-0008-0000-0200-00003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lum/>
        </a:blip>
        <a:stretch>
          <a:fillRect/>
        </a:stretch>
      </xdr:blipFill>
      <xdr:spPr>
        <a:xfrm>
          <a:off x="3359150" y="16826230"/>
          <a:ext cx="10382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22</xdr:row>
      <xdr:rowOff>133350</xdr:rowOff>
    </xdr:from>
    <xdr:to>
      <xdr:col>4</xdr:col>
      <xdr:colOff>1095375</xdr:colOff>
      <xdr:row>22</xdr:row>
      <xdr:rowOff>790575</xdr:rowOff>
    </xdr:to>
    <xdr:pic>
      <xdr:nvPicPr>
        <xdr:cNvPr id="4147" name="Рисунок 119" descr="rId63">
          <a:extLst>
            <a:ext uri="{FF2B5EF4-FFF2-40B4-BE49-F238E27FC236}">
              <a16:creationId xmlns:a16="http://schemas.microsoft.com/office/drawing/2014/main" id="{00000000-0008-0000-0200-00003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lum/>
        </a:blip>
        <a:stretch>
          <a:fillRect/>
        </a:stretch>
      </xdr:blipFill>
      <xdr:spPr>
        <a:xfrm>
          <a:off x="3302000" y="17759680"/>
          <a:ext cx="10477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247650</xdr:colOff>
      <xdr:row>23</xdr:row>
      <xdr:rowOff>95250</xdr:rowOff>
    </xdr:from>
    <xdr:to>
      <xdr:col>4</xdr:col>
      <xdr:colOff>952500</xdr:colOff>
      <xdr:row>23</xdr:row>
      <xdr:rowOff>819150</xdr:rowOff>
    </xdr:to>
    <xdr:pic>
      <xdr:nvPicPr>
        <xdr:cNvPr id="4148" name="Рисунок 120" descr="rId64">
          <a:extLst>
            <a:ext uri="{FF2B5EF4-FFF2-40B4-BE49-F238E27FC236}">
              <a16:creationId xmlns:a16="http://schemas.microsoft.com/office/drawing/2014/main" id="{00000000-0008-0000-0200-00003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lum/>
        </a:blip>
        <a:stretch>
          <a:fillRect/>
        </a:stretch>
      </xdr:blipFill>
      <xdr:spPr>
        <a:xfrm>
          <a:off x="3502025" y="18607405"/>
          <a:ext cx="7048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24</xdr:row>
      <xdr:rowOff>28575</xdr:rowOff>
    </xdr:from>
    <xdr:to>
      <xdr:col>4</xdr:col>
      <xdr:colOff>1133475</xdr:colOff>
      <xdr:row>24</xdr:row>
      <xdr:rowOff>790575</xdr:rowOff>
    </xdr:to>
    <xdr:pic>
      <xdr:nvPicPr>
        <xdr:cNvPr id="4149" name="Рисунок 121" descr="rId65">
          <a:extLst>
            <a:ext uri="{FF2B5EF4-FFF2-40B4-BE49-F238E27FC236}">
              <a16:creationId xmlns:a16="http://schemas.microsoft.com/office/drawing/2014/main" id="{00000000-0008-0000-0200-00003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lum/>
        </a:blip>
        <a:stretch>
          <a:fillRect/>
        </a:stretch>
      </xdr:blipFill>
      <xdr:spPr>
        <a:xfrm>
          <a:off x="3397250" y="19426555"/>
          <a:ext cx="990600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209550</xdr:colOff>
      <xdr:row>25</xdr:row>
      <xdr:rowOff>47625</xdr:rowOff>
    </xdr:from>
    <xdr:to>
      <xdr:col>4</xdr:col>
      <xdr:colOff>990600</xdr:colOff>
      <xdr:row>25</xdr:row>
      <xdr:rowOff>819150</xdr:rowOff>
    </xdr:to>
    <xdr:pic>
      <xdr:nvPicPr>
        <xdr:cNvPr id="4150" name="Рисунок 122" descr="rId66">
          <a:extLst>
            <a:ext uri="{FF2B5EF4-FFF2-40B4-BE49-F238E27FC236}">
              <a16:creationId xmlns:a16="http://schemas.microsoft.com/office/drawing/2014/main" id="{00000000-0008-0000-0200-00003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lum/>
        </a:blip>
        <a:stretch>
          <a:fillRect/>
        </a:stretch>
      </xdr:blipFill>
      <xdr:spPr>
        <a:xfrm>
          <a:off x="3463925" y="20331430"/>
          <a:ext cx="781050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68</xdr:row>
      <xdr:rowOff>114300</xdr:rowOff>
    </xdr:from>
    <xdr:to>
      <xdr:col>4</xdr:col>
      <xdr:colOff>1057275</xdr:colOff>
      <xdr:row>68</xdr:row>
      <xdr:rowOff>781050</xdr:rowOff>
    </xdr:to>
    <xdr:pic>
      <xdr:nvPicPr>
        <xdr:cNvPr id="4151" name="Рисунок 125" descr="rId68">
          <a:extLst>
            <a:ext uri="{FF2B5EF4-FFF2-40B4-BE49-F238E27FC236}">
              <a16:creationId xmlns:a16="http://schemas.microsoft.com/office/drawing/2014/main" id="{00000000-0008-0000-0200-00003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lum/>
        </a:blip>
        <a:stretch>
          <a:fillRect/>
        </a:stretch>
      </xdr:blipFill>
      <xdr:spPr>
        <a:xfrm>
          <a:off x="3444875" y="59374405"/>
          <a:ext cx="866775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28</xdr:row>
      <xdr:rowOff>209550</xdr:rowOff>
    </xdr:from>
    <xdr:to>
      <xdr:col>4</xdr:col>
      <xdr:colOff>1190625</xdr:colOff>
      <xdr:row>28</xdr:row>
      <xdr:rowOff>790575</xdr:rowOff>
    </xdr:to>
    <xdr:pic>
      <xdr:nvPicPr>
        <xdr:cNvPr id="4152" name="Рисунок 127" descr="rId69">
          <a:extLst>
            <a:ext uri="{FF2B5EF4-FFF2-40B4-BE49-F238E27FC236}">
              <a16:creationId xmlns:a16="http://schemas.microsoft.com/office/drawing/2014/main" id="{00000000-0008-0000-0200-00003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lum/>
        </a:blip>
        <a:stretch>
          <a:fillRect/>
        </a:stretch>
      </xdr:blipFill>
      <xdr:spPr>
        <a:xfrm>
          <a:off x="3359150" y="23179405"/>
          <a:ext cx="1085850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47</xdr:row>
      <xdr:rowOff>38100</xdr:rowOff>
    </xdr:from>
    <xdr:to>
      <xdr:col>4</xdr:col>
      <xdr:colOff>1181100</xdr:colOff>
      <xdr:row>47</xdr:row>
      <xdr:rowOff>876300</xdr:rowOff>
    </xdr:to>
    <xdr:pic>
      <xdr:nvPicPr>
        <xdr:cNvPr id="4153" name="Рисунок 129" descr="rId70">
          <a:extLst>
            <a:ext uri="{FF2B5EF4-FFF2-40B4-BE49-F238E27FC236}">
              <a16:creationId xmlns:a16="http://schemas.microsoft.com/office/drawing/2014/main" id="{00000000-0008-0000-0200-00003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lum/>
        </a:blip>
        <a:stretch>
          <a:fillRect/>
        </a:stretch>
      </xdr:blipFill>
      <xdr:spPr>
        <a:xfrm>
          <a:off x="3302000" y="40048180"/>
          <a:ext cx="113347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48</xdr:row>
      <xdr:rowOff>85725</xdr:rowOff>
    </xdr:from>
    <xdr:to>
      <xdr:col>4</xdr:col>
      <xdr:colOff>1171575</xdr:colOff>
      <xdr:row>48</xdr:row>
      <xdr:rowOff>923925</xdr:rowOff>
    </xdr:to>
    <xdr:pic>
      <xdr:nvPicPr>
        <xdr:cNvPr id="4154" name="Рисунок 130" descr="rId71">
          <a:extLst>
            <a:ext uri="{FF2B5EF4-FFF2-40B4-BE49-F238E27FC236}">
              <a16:creationId xmlns:a16="http://schemas.microsoft.com/office/drawing/2014/main" id="{00000000-0008-0000-0200-00003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lum/>
        </a:blip>
        <a:stretch>
          <a:fillRect/>
        </a:stretch>
      </xdr:blipFill>
      <xdr:spPr>
        <a:xfrm>
          <a:off x="3292475" y="40981630"/>
          <a:ext cx="113347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52</xdr:row>
      <xdr:rowOff>114300</xdr:rowOff>
    </xdr:from>
    <xdr:to>
      <xdr:col>4</xdr:col>
      <xdr:colOff>1152525</xdr:colOff>
      <xdr:row>52</xdr:row>
      <xdr:rowOff>847725</xdr:rowOff>
    </xdr:to>
    <xdr:pic>
      <xdr:nvPicPr>
        <xdr:cNvPr id="4155" name="Рисунок 131" descr="rId72">
          <a:extLst>
            <a:ext uri="{FF2B5EF4-FFF2-40B4-BE49-F238E27FC236}">
              <a16:creationId xmlns:a16="http://schemas.microsoft.com/office/drawing/2014/main" id="{00000000-0008-0000-0200-00003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lum/>
        </a:blip>
        <a:stretch>
          <a:fillRect/>
        </a:stretch>
      </xdr:blipFill>
      <xdr:spPr>
        <a:xfrm>
          <a:off x="3302000" y="44915455"/>
          <a:ext cx="1104900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266700</xdr:colOff>
      <xdr:row>54</xdr:row>
      <xdr:rowOff>28575</xdr:rowOff>
    </xdr:from>
    <xdr:to>
      <xdr:col>4</xdr:col>
      <xdr:colOff>1009650</xdr:colOff>
      <xdr:row>54</xdr:row>
      <xdr:rowOff>819150</xdr:rowOff>
    </xdr:to>
    <xdr:pic>
      <xdr:nvPicPr>
        <xdr:cNvPr id="4156" name="Рисунок 132" descr="rId73">
          <a:extLst>
            <a:ext uri="{FF2B5EF4-FFF2-40B4-BE49-F238E27FC236}">
              <a16:creationId xmlns:a16="http://schemas.microsoft.com/office/drawing/2014/main" id="{00000000-0008-0000-0200-00003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lum/>
        </a:blip>
        <a:stretch>
          <a:fillRect/>
        </a:stretch>
      </xdr:blipFill>
      <xdr:spPr>
        <a:xfrm flipH="1">
          <a:off x="3521075" y="46887130"/>
          <a:ext cx="7429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49</xdr:row>
      <xdr:rowOff>142875</xdr:rowOff>
    </xdr:from>
    <xdr:to>
      <xdr:col>4</xdr:col>
      <xdr:colOff>1076325</xdr:colOff>
      <xdr:row>49</xdr:row>
      <xdr:rowOff>895350</xdr:rowOff>
    </xdr:to>
    <xdr:pic>
      <xdr:nvPicPr>
        <xdr:cNvPr id="4157" name="Рисунок 133" descr="rId74">
          <a:extLst>
            <a:ext uri="{FF2B5EF4-FFF2-40B4-BE49-F238E27FC236}">
              <a16:creationId xmlns:a16="http://schemas.microsoft.com/office/drawing/2014/main" id="{00000000-0008-0000-0200-00003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lum/>
        </a:blip>
        <a:stretch>
          <a:fillRect/>
        </a:stretch>
      </xdr:blipFill>
      <xdr:spPr>
        <a:xfrm flipH="1">
          <a:off x="3397250" y="42000805"/>
          <a:ext cx="9334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43</xdr:row>
      <xdr:rowOff>66675</xdr:rowOff>
    </xdr:from>
    <xdr:to>
      <xdr:col>4</xdr:col>
      <xdr:colOff>1028700</xdr:colOff>
      <xdr:row>43</xdr:row>
      <xdr:rowOff>847725</xdr:rowOff>
    </xdr:to>
    <xdr:pic>
      <xdr:nvPicPr>
        <xdr:cNvPr id="4158" name="Рисунок 135" descr="rId75">
          <a:extLst>
            <a:ext uri="{FF2B5EF4-FFF2-40B4-BE49-F238E27FC236}">
              <a16:creationId xmlns:a16="http://schemas.microsoft.com/office/drawing/2014/main" id="{00000000-0008-0000-0200-00003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lum/>
        </a:blip>
        <a:stretch>
          <a:fillRect/>
        </a:stretch>
      </xdr:blipFill>
      <xdr:spPr>
        <a:xfrm>
          <a:off x="3473450" y="36533455"/>
          <a:ext cx="8096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40</xdr:row>
      <xdr:rowOff>57150</xdr:rowOff>
    </xdr:from>
    <xdr:to>
      <xdr:col>4</xdr:col>
      <xdr:colOff>1038225</xdr:colOff>
      <xdr:row>40</xdr:row>
      <xdr:rowOff>847725</xdr:rowOff>
    </xdr:to>
    <xdr:pic>
      <xdr:nvPicPr>
        <xdr:cNvPr id="4159" name="Рисунок 136" descr="rId76">
          <a:extLst>
            <a:ext uri="{FF2B5EF4-FFF2-40B4-BE49-F238E27FC236}">
              <a16:creationId xmlns:a16="http://schemas.microsoft.com/office/drawing/2014/main" id="{00000000-0008-0000-0200-00003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lum/>
        </a:blip>
        <a:stretch>
          <a:fillRect/>
        </a:stretch>
      </xdr:blipFill>
      <xdr:spPr>
        <a:xfrm>
          <a:off x="3511550" y="33866455"/>
          <a:ext cx="7810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41</xdr:row>
      <xdr:rowOff>95250</xdr:rowOff>
    </xdr:from>
    <xdr:to>
      <xdr:col>4</xdr:col>
      <xdr:colOff>1009650</xdr:colOff>
      <xdr:row>41</xdr:row>
      <xdr:rowOff>828675</xdr:rowOff>
    </xdr:to>
    <xdr:pic>
      <xdr:nvPicPr>
        <xdr:cNvPr id="4160" name="Рисунок 137" descr="rId77">
          <a:extLst>
            <a:ext uri="{FF2B5EF4-FFF2-40B4-BE49-F238E27FC236}">
              <a16:creationId xmlns:a16="http://schemas.microsoft.com/office/drawing/2014/main" id="{00000000-0008-0000-0200-00004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lum/>
        </a:blip>
        <a:stretch>
          <a:fillRect/>
        </a:stretch>
      </xdr:blipFill>
      <xdr:spPr>
        <a:xfrm>
          <a:off x="3511550" y="34790380"/>
          <a:ext cx="7524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58</xdr:row>
      <xdr:rowOff>95250</xdr:rowOff>
    </xdr:from>
    <xdr:to>
      <xdr:col>4</xdr:col>
      <xdr:colOff>1076325</xdr:colOff>
      <xdr:row>58</xdr:row>
      <xdr:rowOff>828675</xdr:rowOff>
    </xdr:to>
    <xdr:pic>
      <xdr:nvPicPr>
        <xdr:cNvPr id="4161" name="Рисунок 139" descr="rId78">
          <a:extLst>
            <a:ext uri="{FF2B5EF4-FFF2-40B4-BE49-F238E27FC236}">
              <a16:creationId xmlns:a16="http://schemas.microsoft.com/office/drawing/2014/main" id="{00000000-0008-0000-0200-00004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lum/>
        </a:blip>
        <a:stretch>
          <a:fillRect/>
        </a:stretch>
      </xdr:blipFill>
      <xdr:spPr>
        <a:xfrm>
          <a:off x="3425825" y="50497105"/>
          <a:ext cx="9048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74</xdr:row>
      <xdr:rowOff>76200</xdr:rowOff>
    </xdr:from>
    <xdr:to>
      <xdr:col>4</xdr:col>
      <xdr:colOff>1143000</xdr:colOff>
      <xdr:row>74</xdr:row>
      <xdr:rowOff>838200</xdr:rowOff>
    </xdr:to>
    <xdr:pic>
      <xdr:nvPicPr>
        <xdr:cNvPr id="4162" name="Рисунок 141" descr="rId79">
          <a:extLst>
            <a:ext uri="{FF2B5EF4-FFF2-40B4-BE49-F238E27FC236}">
              <a16:creationId xmlns:a16="http://schemas.microsoft.com/office/drawing/2014/main" id="{00000000-0008-0000-0200-00004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lum/>
        </a:blip>
        <a:stretch>
          <a:fillRect/>
        </a:stretch>
      </xdr:blipFill>
      <xdr:spPr>
        <a:xfrm>
          <a:off x="3340100" y="64651255"/>
          <a:ext cx="10572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59</xdr:row>
      <xdr:rowOff>85725</xdr:rowOff>
    </xdr:from>
    <xdr:to>
      <xdr:col>4</xdr:col>
      <xdr:colOff>990600</xdr:colOff>
      <xdr:row>59</xdr:row>
      <xdr:rowOff>828675</xdr:rowOff>
    </xdr:to>
    <xdr:pic>
      <xdr:nvPicPr>
        <xdr:cNvPr id="4163" name="Рисунок 142" descr="rId80">
          <a:extLst>
            <a:ext uri="{FF2B5EF4-FFF2-40B4-BE49-F238E27FC236}">
              <a16:creationId xmlns:a16="http://schemas.microsoft.com/office/drawing/2014/main" id="{00000000-0008-0000-0200-00004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lum/>
        </a:blip>
        <a:stretch>
          <a:fillRect/>
        </a:stretch>
      </xdr:blipFill>
      <xdr:spPr>
        <a:xfrm flipH="1">
          <a:off x="3473450" y="51373405"/>
          <a:ext cx="7715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45</xdr:row>
      <xdr:rowOff>85725</xdr:rowOff>
    </xdr:from>
    <xdr:to>
      <xdr:col>4</xdr:col>
      <xdr:colOff>1143000</xdr:colOff>
      <xdr:row>45</xdr:row>
      <xdr:rowOff>771525</xdr:rowOff>
    </xdr:to>
    <xdr:pic>
      <xdr:nvPicPr>
        <xdr:cNvPr id="4164" name="Рисунок 145" descr="rId81">
          <a:extLst>
            <a:ext uri="{FF2B5EF4-FFF2-40B4-BE49-F238E27FC236}">
              <a16:creationId xmlns:a16="http://schemas.microsoft.com/office/drawing/2014/main" id="{00000000-0008-0000-0200-00004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lum/>
        </a:blip>
        <a:stretch>
          <a:fillRect/>
        </a:stretch>
      </xdr:blipFill>
      <xdr:spPr>
        <a:xfrm>
          <a:off x="3368675" y="38324155"/>
          <a:ext cx="102870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161925</xdr:colOff>
      <xdr:row>42</xdr:row>
      <xdr:rowOff>85725</xdr:rowOff>
    </xdr:from>
    <xdr:to>
      <xdr:col>4</xdr:col>
      <xdr:colOff>1104900</xdr:colOff>
      <xdr:row>42</xdr:row>
      <xdr:rowOff>809625</xdr:rowOff>
    </xdr:to>
    <xdr:pic>
      <xdr:nvPicPr>
        <xdr:cNvPr id="4165" name="Рисунок 148" descr="rId82">
          <a:extLst>
            <a:ext uri="{FF2B5EF4-FFF2-40B4-BE49-F238E27FC236}">
              <a16:creationId xmlns:a16="http://schemas.microsoft.com/office/drawing/2014/main" id="{00000000-0008-0000-0200-00004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lum/>
        </a:blip>
        <a:stretch>
          <a:fillRect/>
        </a:stretch>
      </xdr:blipFill>
      <xdr:spPr>
        <a:xfrm flipH="1">
          <a:off x="3416300" y="35666680"/>
          <a:ext cx="9429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27</xdr:row>
      <xdr:rowOff>28575</xdr:rowOff>
    </xdr:from>
    <xdr:to>
      <xdr:col>4</xdr:col>
      <xdr:colOff>990600</xdr:colOff>
      <xdr:row>27</xdr:row>
      <xdr:rowOff>800100</xdr:rowOff>
    </xdr:to>
    <xdr:pic>
      <xdr:nvPicPr>
        <xdr:cNvPr id="4166" name="Рисунок 150" descr="rId83">
          <a:extLst>
            <a:ext uri="{FF2B5EF4-FFF2-40B4-BE49-F238E27FC236}">
              <a16:creationId xmlns:a16="http://schemas.microsoft.com/office/drawing/2014/main" id="{00000000-0008-0000-0200-00004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lum/>
        </a:blip>
        <a:stretch>
          <a:fillRect/>
        </a:stretch>
      </xdr:blipFill>
      <xdr:spPr>
        <a:xfrm>
          <a:off x="3511550" y="22112605"/>
          <a:ext cx="7334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69</xdr:row>
      <xdr:rowOff>28575</xdr:rowOff>
    </xdr:from>
    <xdr:to>
      <xdr:col>4</xdr:col>
      <xdr:colOff>952500</xdr:colOff>
      <xdr:row>69</xdr:row>
      <xdr:rowOff>828675</xdr:rowOff>
    </xdr:to>
    <xdr:pic>
      <xdr:nvPicPr>
        <xdr:cNvPr id="4167" name="Рисунок 296" descr="rId84">
          <a:extLst>
            <a:ext uri="{FF2B5EF4-FFF2-40B4-BE49-F238E27FC236}">
              <a16:creationId xmlns:a16="http://schemas.microsoft.com/office/drawing/2014/main" id="{00000000-0008-0000-0200-00004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lum/>
        </a:blip>
        <a:stretch>
          <a:fillRect/>
        </a:stretch>
      </xdr:blipFill>
      <xdr:spPr>
        <a:xfrm>
          <a:off x="3511550" y="60174505"/>
          <a:ext cx="695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53</xdr:row>
      <xdr:rowOff>95250</xdr:rowOff>
    </xdr:from>
    <xdr:to>
      <xdr:col>4</xdr:col>
      <xdr:colOff>1162050</xdr:colOff>
      <xdr:row>53</xdr:row>
      <xdr:rowOff>923925</xdr:rowOff>
    </xdr:to>
    <xdr:pic>
      <xdr:nvPicPr>
        <xdr:cNvPr id="4168" name="Рисунок 3" descr="rId86">
          <a:extLst>
            <a:ext uri="{FF2B5EF4-FFF2-40B4-BE49-F238E27FC236}">
              <a16:creationId xmlns:a16="http://schemas.microsoft.com/office/drawing/2014/main" id="{00000000-0008-0000-0200-00004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lum/>
        </a:blip>
        <a:stretch>
          <a:fillRect/>
        </a:stretch>
      </xdr:blipFill>
      <xdr:spPr>
        <a:xfrm>
          <a:off x="3302000" y="45925105"/>
          <a:ext cx="111442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75</xdr:row>
      <xdr:rowOff>28575</xdr:rowOff>
    </xdr:from>
    <xdr:to>
      <xdr:col>4</xdr:col>
      <xdr:colOff>1171575</xdr:colOff>
      <xdr:row>75</xdr:row>
      <xdr:rowOff>857250</xdr:rowOff>
    </xdr:to>
    <xdr:pic>
      <xdr:nvPicPr>
        <xdr:cNvPr id="4169" name="Рисунок 4" descr="rId87">
          <a:extLst>
            <a:ext uri="{FF2B5EF4-FFF2-40B4-BE49-F238E27FC236}">
              <a16:creationId xmlns:a16="http://schemas.microsoft.com/office/drawing/2014/main" id="{00000000-0008-0000-0200-00004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lum/>
        </a:blip>
        <a:stretch>
          <a:fillRect/>
        </a:stretch>
      </xdr:blipFill>
      <xdr:spPr>
        <a:xfrm>
          <a:off x="3302000" y="65489455"/>
          <a:ext cx="11239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50</xdr:row>
      <xdr:rowOff>85725</xdr:rowOff>
    </xdr:from>
    <xdr:to>
      <xdr:col>4</xdr:col>
      <xdr:colOff>1123950</xdr:colOff>
      <xdr:row>50</xdr:row>
      <xdr:rowOff>800100</xdr:rowOff>
    </xdr:to>
    <xdr:pic>
      <xdr:nvPicPr>
        <xdr:cNvPr id="4170" name="Рисунок 95" descr="rId88">
          <a:extLst>
            <a:ext uri="{FF2B5EF4-FFF2-40B4-BE49-F238E27FC236}">
              <a16:creationId xmlns:a16="http://schemas.microsoft.com/office/drawing/2014/main" id="{00000000-0008-0000-0200-00004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lum/>
        </a:blip>
        <a:stretch>
          <a:fillRect/>
        </a:stretch>
      </xdr:blipFill>
      <xdr:spPr>
        <a:xfrm>
          <a:off x="3321050" y="42972355"/>
          <a:ext cx="10572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</xdr:colOff>
      <xdr:row>84</xdr:row>
      <xdr:rowOff>47625</xdr:rowOff>
    </xdr:from>
    <xdr:to>
      <xdr:col>4</xdr:col>
      <xdr:colOff>1076325</xdr:colOff>
      <xdr:row>84</xdr:row>
      <xdr:rowOff>838200</xdr:rowOff>
    </xdr:to>
    <xdr:pic>
      <xdr:nvPicPr>
        <xdr:cNvPr id="4171" name="Рисунок 97" descr="rId90">
          <a:extLst>
            <a:ext uri="{FF2B5EF4-FFF2-40B4-BE49-F238E27FC236}">
              <a16:creationId xmlns:a16="http://schemas.microsoft.com/office/drawing/2014/main" id="{00000000-0008-0000-0200-00004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lum/>
        </a:blip>
        <a:stretch>
          <a:fillRect/>
        </a:stretch>
      </xdr:blipFill>
      <xdr:spPr>
        <a:xfrm>
          <a:off x="3263900" y="73566655"/>
          <a:ext cx="10668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30</xdr:row>
      <xdr:rowOff>19050</xdr:rowOff>
    </xdr:from>
    <xdr:to>
      <xdr:col>4</xdr:col>
      <xdr:colOff>1190625</xdr:colOff>
      <xdr:row>31</xdr:row>
      <xdr:rowOff>0</xdr:rowOff>
    </xdr:to>
    <xdr:pic>
      <xdr:nvPicPr>
        <xdr:cNvPr id="4172" name="Рисунок 5" descr="rId91">
          <a:extLst>
            <a:ext uri="{FF2B5EF4-FFF2-40B4-BE49-F238E27FC236}">
              <a16:creationId xmlns:a16="http://schemas.microsoft.com/office/drawing/2014/main" id="{00000000-0008-0000-0200-00004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lum/>
        </a:blip>
        <a:stretch>
          <a:fillRect/>
        </a:stretch>
      </xdr:blipFill>
      <xdr:spPr>
        <a:xfrm>
          <a:off x="3292475" y="24760555"/>
          <a:ext cx="1152525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85</xdr:row>
      <xdr:rowOff>38100</xdr:rowOff>
    </xdr:from>
    <xdr:to>
      <xdr:col>4</xdr:col>
      <xdr:colOff>1114425</xdr:colOff>
      <xdr:row>85</xdr:row>
      <xdr:rowOff>762000</xdr:rowOff>
    </xdr:to>
    <xdr:pic>
      <xdr:nvPicPr>
        <xdr:cNvPr id="4173" name="Рисунок 96" descr="rId78">
          <a:extLst>
            <a:ext uri="{FF2B5EF4-FFF2-40B4-BE49-F238E27FC236}">
              <a16:creationId xmlns:a16="http://schemas.microsoft.com/office/drawing/2014/main" id="{00000000-0008-0000-0200-00004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lum/>
        </a:blip>
        <a:stretch>
          <a:fillRect/>
        </a:stretch>
      </xdr:blipFill>
      <xdr:spPr>
        <a:xfrm>
          <a:off x="3406775" y="74442955"/>
          <a:ext cx="9620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86</xdr:row>
      <xdr:rowOff>38100</xdr:rowOff>
    </xdr:from>
    <xdr:to>
      <xdr:col>4</xdr:col>
      <xdr:colOff>1114425</xdr:colOff>
      <xdr:row>86</xdr:row>
      <xdr:rowOff>800100</xdr:rowOff>
    </xdr:to>
    <xdr:pic>
      <xdr:nvPicPr>
        <xdr:cNvPr id="4174" name="Рисунок 97" descr="rId79">
          <a:extLst>
            <a:ext uri="{FF2B5EF4-FFF2-40B4-BE49-F238E27FC236}">
              <a16:creationId xmlns:a16="http://schemas.microsoft.com/office/drawing/2014/main" id="{00000000-0008-0000-0200-00004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lum/>
        </a:blip>
        <a:stretch>
          <a:fillRect/>
        </a:stretch>
      </xdr:blipFill>
      <xdr:spPr>
        <a:xfrm rot="16200000">
          <a:off x="3482975" y="75138280"/>
          <a:ext cx="762000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79</xdr:row>
      <xdr:rowOff>9525</xdr:rowOff>
    </xdr:from>
    <xdr:to>
      <xdr:col>4</xdr:col>
      <xdr:colOff>1171575</xdr:colOff>
      <xdr:row>79</xdr:row>
      <xdr:rowOff>561975</xdr:rowOff>
    </xdr:to>
    <xdr:pic>
      <xdr:nvPicPr>
        <xdr:cNvPr id="4176" name="Рисунок 160" descr="rId39">
          <a:extLst>
            <a:ext uri="{FF2B5EF4-FFF2-40B4-BE49-F238E27FC236}">
              <a16:creationId xmlns:a16="http://schemas.microsoft.com/office/drawing/2014/main" id="{00000000-0008-0000-0200-00005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lum/>
        </a:blip>
        <a:stretch>
          <a:fillRect/>
        </a:stretch>
      </xdr:blipFill>
      <xdr:spPr>
        <a:xfrm>
          <a:off x="3292475" y="69013705"/>
          <a:ext cx="11334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79</xdr:row>
      <xdr:rowOff>409575</xdr:rowOff>
    </xdr:from>
    <xdr:to>
      <xdr:col>4</xdr:col>
      <xdr:colOff>1171575</xdr:colOff>
      <xdr:row>79</xdr:row>
      <xdr:rowOff>962025</xdr:rowOff>
    </xdr:to>
    <xdr:pic>
      <xdr:nvPicPr>
        <xdr:cNvPr id="4177" name="Рисунок 160" descr="rId39">
          <a:extLst>
            <a:ext uri="{FF2B5EF4-FFF2-40B4-BE49-F238E27FC236}">
              <a16:creationId xmlns:a16="http://schemas.microsoft.com/office/drawing/2014/main" id="{00000000-0008-0000-0200-00005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lum/>
        </a:blip>
        <a:stretch>
          <a:fillRect/>
        </a:stretch>
      </xdr:blipFill>
      <xdr:spPr>
        <a:xfrm>
          <a:off x="3292475" y="69413755"/>
          <a:ext cx="11334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38</xdr:row>
      <xdr:rowOff>104775</xdr:rowOff>
    </xdr:from>
    <xdr:to>
      <xdr:col>4</xdr:col>
      <xdr:colOff>1162050</xdr:colOff>
      <xdr:row>38</xdr:row>
      <xdr:rowOff>895350</xdr:rowOff>
    </xdr:to>
    <xdr:pic>
      <xdr:nvPicPr>
        <xdr:cNvPr id="4178" name="Рисунок 1">
          <a:extLst>
            <a:ext uri="{FF2B5EF4-FFF2-40B4-BE49-F238E27FC236}">
              <a16:creationId xmlns:a16="http://schemas.microsoft.com/office/drawing/2014/main" id="{00000000-0008-0000-0200-00005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lum/>
        </a:blip>
        <a:stretch>
          <a:fillRect/>
        </a:stretch>
      </xdr:blipFill>
      <xdr:spPr>
        <a:xfrm>
          <a:off x="3359150" y="32037655"/>
          <a:ext cx="105727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26</xdr:row>
      <xdr:rowOff>104775</xdr:rowOff>
    </xdr:from>
    <xdr:to>
      <xdr:col>4</xdr:col>
      <xdr:colOff>1143000</xdr:colOff>
      <xdr:row>26</xdr:row>
      <xdr:rowOff>781050</xdr:rowOff>
    </xdr:to>
    <xdr:pic>
      <xdr:nvPicPr>
        <xdr:cNvPr id="4179" name="Рисунок 2">
          <a:extLst>
            <a:ext uri="{FF2B5EF4-FFF2-40B4-BE49-F238E27FC236}">
              <a16:creationId xmlns:a16="http://schemas.microsoft.com/office/drawing/2014/main" id="{00000000-0008-0000-0200-00005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lum/>
        </a:blip>
        <a:stretch>
          <a:fillRect/>
        </a:stretch>
      </xdr:blipFill>
      <xdr:spPr>
        <a:xfrm>
          <a:off x="3387725" y="21274405"/>
          <a:ext cx="1009650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72</xdr:row>
      <xdr:rowOff>38100</xdr:rowOff>
    </xdr:from>
    <xdr:to>
      <xdr:col>4</xdr:col>
      <xdr:colOff>1162050</xdr:colOff>
      <xdr:row>72</xdr:row>
      <xdr:rowOff>857250</xdr:rowOff>
    </xdr:to>
    <xdr:pic>
      <xdr:nvPicPr>
        <xdr:cNvPr id="4180" name="Рисунок 3">
          <a:extLst>
            <a:ext uri="{FF2B5EF4-FFF2-40B4-BE49-F238E27FC236}">
              <a16:creationId xmlns:a16="http://schemas.microsoft.com/office/drawing/2014/main" id="{00000000-0008-0000-0200-00005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lum/>
        </a:blip>
        <a:stretch>
          <a:fillRect/>
        </a:stretch>
      </xdr:blipFill>
      <xdr:spPr>
        <a:xfrm>
          <a:off x="3321050" y="62841505"/>
          <a:ext cx="1095375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60</xdr:row>
      <xdr:rowOff>85725</xdr:rowOff>
    </xdr:from>
    <xdr:to>
      <xdr:col>4</xdr:col>
      <xdr:colOff>1181100</xdr:colOff>
      <xdr:row>60</xdr:row>
      <xdr:rowOff>733425</xdr:rowOff>
    </xdr:to>
    <xdr:pic>
      <xdr:nvPicPr>
        <xdr:cNvPr id="4183" name="Рисунок 127" descr="rId27">
          <a:extLst>
            <a:ext uri="{FF2B5EF4-FFF2-40B4-BE49-F238E27FC236}">
              <a16:creationId xmlns:a16="http://schemas.microsoft.com/office/drawing/2014/main" id="{00000000-0008-0000-02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lum/>
        </a:blip>
        <a:stretch>
          <a:fillRect/>
        </a:stretch>
      </xdr:blipFill>
      <xdr:spPr>
        <a:xfrm>
          <a:off x="3302000" y="52259230"/>
          <a:ext cx="113347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61</xdr:row>
      <xdr:rowOff>85725</xdr:rowOff>
    </xdr:from>
    <xdr:to>
      <xdr:col>4</xdr:col>
      <xdr:colOff>1162050</xdr:colOff>
      <xdr:row>61</xdr:row>
      <xdr:rowOff>742950</xdr:rowOff>
    </xdr:to>
    <xdr:pic>
      <xdr:nvPicPr>
        <xdr:cNvPr id="4184" name="Рисунок 179" descr="rId52">
          <a:extLst>
            <a:ext uri="{FF2B5EF4-FFF2-40B4-BE49-F238E27FC236}">
              <a16:creationId xmlns:a16="http://schemas.microsoft.com/office/drawing/2014/main" id="{00000000-0008-0000-0200-00005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lum/>
        </a:blip>
        <a:stretch>
          <a:fillRect/>
        </a:stretch>
      </xdr:blipFill>
      <xdr:spPr>
        <a:xfrm>
          <a:off x="3378200" y="53145055"/>
          <a:ext cx="103822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62</xdr:row>
      <xdr:rowOff>85725</xdr:rowOff>
    </xdr:from>
    <xdr:to>
      <xdr:col>4</xdr:col>
      <xdr:colOff>1200150</xdr:colOff>
      <xdr:row>62</xdr:row>
      <xdr:rowOff>819150</xdr:rowOff>
    </xdr:to>
    <xdr:pic>
      <xdr:nvPicPr>
        <xdr:cNvPr id="4185" name="Рисунок 126" descr="rId26">
          <a:extLst>
            <a:ext uri="{FF2B5EF4-FFF2-40B4-BE49-F238E27FC236}">
              <a16:creationId xmlns:a16="http://schemas.microsoft.com/office/drawing/2014/main" id="{00000000-0008-0000-0200-00005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lum/>
        </a:blip>
        <a:stretch>
          <a:fillRect/>
        </a:stretch>
      </xdr:blipFill>
      <xdr:spPr>
        <a:xfrm>
          <a:off x="3321050" y="54030880"/>
          <a:ext cx="11334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63</xdr:row>
      <xdr:rowOff>95250</xdr:rowOff>
    </xdr:from>
    <xdr:to>
      <xdr:col>4</xdr:col>
      <xdr:colOff>1162050</xdr:colOff>
      <xdr:row>63</xdr:row>
      <xdr:rowOff>809625</xdr:rowOff>
    </xdr:to>
    <xdr:pic>
      <xdr:nvPicPr>
        <xdr:cNvPr id="4186" name="Рисунок 138" descr="rId36">
          <a:extLst>
            <a:ext uri="{FF2B5EF4-FFF2-40B4-BE49-F238E27FC236}">
              <a16:creationId xmlns:a16="http://schemas.microsoft.com/office/drawing/2014/main" id="{00000000-0008-0000-0200-00005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lum/>
        </a:blip>
        <a:stretch>
          <a:fillRect/>
        </a:stretch>
      </xdr:blipFill>
      <xdr:spPr>
        <a:xfrm>
          <a:off x="3311525" y="54926230"/>
          <a:ext cx="1104900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64</xdr:row>
      <xdr:rowOff>95250</xdr:rowOff>
    </xdr:from>
    <xdr:to>
      <xdr:col>4</xdr:col>
      <xdr:colOff>1181100</xdr:colOff>
      <xdr:row>64</xdr:row>
      <xdr:rowOff>857250</xdr:rowOff>
    </xdr:to>
    <xdr:pic>
      <xdr:nvPicPr>
        <xdr:cNvPr id="4187" name="Рисунок 176" descr="rId49">
          <a:extLst>
            <a:ext uri="{FF2B5EF4-FFF2-40B4-BE49-F238E27FC236}">
              <a16:creationId xmlns:a16="http://schemas.microsoft.com/office/drawing/2014/main" id="{00000000-0008-0000-0200-00005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lum/>
        </a:blip>
        <a:stretch>
          <a:fillRect/>
        </a:stretch>
      </xdr:blipFill>
      <xdr:spPr>
        <a:xfrm>
          <a:off x="3321050" y="55812055"/>
          <a:ext cx="111442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65</xdr:row>
      <xdr:rowOff>85725</xdr:rowOff>
    </xdr:from>
    <xdr:to>
      <xdr:col>4</xdr:col>
      <xdr:colOff>1171575</xdr:colOff>
      <xdr:row>65</xdr:row>
      <xdr:rowOff>733425</xdr:rowOff>
    </xdr:to>
    <xdr:pic>
      <xdr:nvPicPr>
        <xdr:cNvPr id="4188" name="Рисунок 175" descr="rId48">
          <a:extLst>
            <a:ext uri="{FF2B5EF4-FFF2-40B4-BE49-F238E27FC236}">
              <a16:creationId xmlns:a16="http://schemas.microsoft.com/office/drawing/2014/main" id="{00000000-0008-0000-0200-00005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lum/>
        </a:blip>
        <a:stretch>
          <a:fillRect/>
        </a:stretch>
      </xdr:blipFill>
      <xdr:spPr>
        <a:xfrm>
          <a:off x="3311525" y="56688355"/>
          <a:ext cx="111442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66</xdr:row>
      <xdr:rowOff>371475</xdr:rowOff>
    </xdr:from>
    <xdr:to>
      <xdr:col>4</xdr:col>
      <xdr:colOff>1238250</xdr:colOff>
      <xdr:row>66</xdr:row>
      <xdr:rowOff>666750</xdr:rowOff>
    </xdr:to>
    <xdr:pic>
      <xdr:nvPicPr>
        <xdr:cNvPr id="4189" name="图片 12" descr="rId5">
          <a:extLst>
            <a:ext uri="{FF2B5EF4-FFF2-40B4-BE49-F238E27FC236}">
              <a16:creationId xmlns:a16="http://schemas.microsoft.com/office/drawing/2014/main" id="{00000000-0008-0000-0200-00005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lum/>
        </a:blip>
        <a:stretch>
          <a:fillRect/>
        </a:stretch>
      </xdr:blipFill>
      <xdr:spPr>
        <a:xfrm rot="5400000">
          <a:off x="3801745" y="57464325"/>
          <a:ext cx="29527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67</xdr:row>
      <xdr:rowOff>76200</xdr:rowOff>
    </xdr:from>
    <xdr:to>
      <xdr:col>4</xdr:col>
      <xdr:colOff>1181100</xdr:colOff>
      <xdr:row>67</xdr:row>
      <xdr:rowOff>866775</xdr:rowOff>
    </xdr:to>
    <xdr:pic>
      <xdr:nvPicPr>
        <xdr:cNvPr id="4190" name="Рисунок 177" descr="rId50">
          <a:extLst>
            <a:ext uri="{FF2B5EF4-FFF2-40B4-BE49-F238E27FC236}">
              <a16:creationId xmlns:a16="http://schemas.microsoft.com/office/drawing/2014/main" id="{00000000-0008-0000-0200-00005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lum/>
        </a:blip>
        <a:stretch>
          <a:fillRect/>
        </a:stretch>
      </xdr:blipFill>
      <xdr:spPr>
        <a:xfrm>
          <a:off x="3330575" y="58450480"/>
          <a:ext cx="11049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619125</xdr:rowOff>
    </xdr:from>
    <xdr:to>
      <xdr:col>4</xdr:col>
      <xdr:colOff>1266825</xdr:colOff>
      <xdr:row>4</xdr:row>
      <xdr:rowOff>47625</xdr:rowOff>
    </xdr:to>
    <xdr:pic>
      <xdr:nvPicPr>
        <xdr:cNvPr id="4191" name="图片 95" descr="图片1">
          <a:extLst>
            <a:ext uri="{FF2B5EF4-FFF2-40B4-BE49-F238E27FC236}">
              <a16:creationId xmlns:a16="http://schemas.microsoft.com/office/drawing/2014/main" id="{00000000-0008-0000-0200-00005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lum/>
        </a:blip>
        <a:stretch>
          <a:fillRect/>
        </a:stretch>
      </xdr:blipFill>
      <xdr:spPr>
        <a:xfrm>
          <a:off x="3254375" y="1481455"/>
          <a:ext cx="1266825" cy="7429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14</xdr:row>
      <xdr:rowOff>133350</xdr:rowOff>
    </xdr:from>
    <xdr:to>
      <xdr:col>4</xdr:col>
      <xdr:colOff>1123950</xdr:colOff>
      <xdr:row>14</xdr:row>
      <xdr:rowOff>733425</xdr:rowOff>
    </xdr:to>
    <xdr:pic>
      <xdr:nvPicPr>
        <xdr:cNvPr id="5121" name="Рисунок 166" descr="rId1">
          <a:extLst>
            <a:ext uri="{FF2B5EF4-FFF2-40B4-BE49-F238E27FC236}">
              <a16:creationId xmlns:a16="http://schemas.microsoft.com/office/drawing/2014/main" id="{00000000-0008-0000-0300-00000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</a:blip>
        <a:stretch>
          <a:fillRect/>
        </a:stretch>
      </xdr:blipFill>
      <xdr:spPr>
        <a:xfrm>
          <a:off x="3368675" y="10673080"/>
          <a:ext cx="1009650" cy="600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15</xdr:row>
      <xdr:rowOff>76200</xdr:rowOff>
    </xdr:from>
    <xdr:to>
      <xdr:col>4</xdr:col>
      <xdr:colOff>1104900</xdr:colOff>
      <xdr:row>15</xdr:row>
      <xdr:rowOff>800100</xdr:rowOff>
    </xdr:to>
    <xdr:pic>
      <xdr:nvPicPr>
        <xdr:cNvPr id="5122" name="Рисунок 167" descr="rId2">
          <a:extLst>
            <a:ext uri="{FF2B5EF4-FFF2-40B4-BE49-F238E27FC236}">
              <a16:creationId xmlns:a16="http://schemas.microsoft.com/office/drawing/2014/main" id="{00000000-0008-0000-0300-00000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</a:blip>
        <a:stretch>
          <a:fillRect/>
        </a:stretch>
      </xdr:blipFill>
      <xdr:spPr>
        <a:xfrm>
          <a:off x="3387725" y="11501755"/>
          <a:ext cx="9715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16</xdr:row>
      <xdr:rowOff>142875</xdr:rowOff>
    </xdr:from>
    <xdr:to>
      <xdr:col>4</xdr:col>
      <xdr:colOff>1171575</xdr:colOff>
      <xdr:row>16</xdr:row>
      <xdr:rowOff>771525</xdr:rowOff>
    </xdr:to>
    <xdr:pic>
      <xdr:nvPicPr>
        <xdr:cNvPr id="5123" name="Рисунок 168" descr="rId3">
          <a:extLst>
            <a:ext uri="{FF2B5EF4-FFF2-40B4-BE49-F238E27FC236}">
              <a16:creationId xmlns:a16="http://schemas.microsoft.com/office/drawing/2014/main" id="{00000000-0008-0000-0300-00000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</a:blip>
        <a:stretch>
          <a:fillRect/>
        </a:stretch>
      </xdr:blipFill>
      <xdr:spPr>
        <a:xfrm>
          <a:off x="3359150" y="12454255"/>
          <a:ext cx="1066800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17</xdr:row>
      <xdr:rowOff>76200</xdr:rowOff>
    </xdr:from>
    <xdr:to>
      <xdr:col>4</xdr:col>
      <xdr:colOff>1085850</xdr:colOff>
      <xdr:row>17</xdr:row>
      <xdr:rowOff>809625</xdr:rowOff>
    </xdr:to>
    <xdr:pic>
      <xdr:nvPicPr>
        <xdr:cNvPr id="5124" name="Рисунок 169" descr="rId4">
          <a:extLst>
            <a:ext uri="{FF2B5EF4-FFF2-40B4-BE49-F238E27FC236}">
              <a16:creationId xmlns:a16="http://schemas.microsoft.com/office/drawing/2014/main" id="{00000000-0008-0000-0300-00000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/>
        </a:blip>
        <a:stretch>
          <a:fillRect/>
        </a:stretch>
      </xdr:blipFill>
      <xdr:spPr>
        <a:xfrm>
          <a:off x="3321050" y="13273405"/>
          <a:ext cx="10191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18</xdr:row>
      <xdr:rowOff>104775</xdr:rowOff>
    </xdr:from>
    <xdr:to>
      <xdr:col>4</xdr:col>
      <xdr:colOff>952500</xdr:colOff>
      <xdr:row>18</xdr:row>
      <xdr:rowOff>790575</xdr:rowOff>
    </xdr:to>
    <xdr:pic>
      <xdr:nvPicPr>
        <xdr:cNvPr id="5125" name="Рисунок 170" descr="rId5">
          <a:extLst>
            <a:ext uri="{FF2B5EF4-FFF2-40B4-BE49-F238E27FC236}">
              <a16:creationId xmlns:a16="http://schemas.microsoft.com/office/drawing/2014/main" id="{00000000-0008-0000-0300-00000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lum/>
        </a:blip>
        <a:stretch>
          <a:fillRect/>
        </a:stretch>
      </xdr:blipFill>
      <xdr:spPr>
        <a:xfrm>
          <a:off x="3511550" y="14187805"/>
          <a:ext cx="695325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19</xdr:row>
      <xdr:rowOff>104775</xdr:rowOff>
    </xdr:from>
    <xdr:to>
      <xdr:col>4</xdr:col>
      <xdr:colOff>1057275</xdr:colOff>
      <xdr:row>19</xdr:row>
      <xdr:rowOff>762000</xdr:rowOff>
    </xdr:to>
    <xdr:pic>
      <xdr:nvPicPr>
        <xdr:cNvPr id="5126" name="Рисунок 171" descr="rId6">
          <a:extLst>
            <a:ext uri="{FF2B5EF4-FFF2-40B4-BE49-F238E27FC236}">
              <a16:creationId xmlns:a16="http://schemas.microsoft.com/office/drawing/2014/main" id="{00000000-0008-0000-0300-00000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lum/>
        </a:blip>
        <a:stretch>
          <a:fillRect/>
        </a:stretch>
      </xdr:blipFill>
      <xdr:spPr>
        <a:xfrm>
          <a:off x="3425825" y="15073630"/>
          <a:ext cx="88582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20</xdr:row>
      <xdr:rowOff>57150</xdr:rowOff>
    </xdr:from>
    <xdr:to>
      <xdr:col>4</xdr:col>
      <xdr:colOff>952500</xdr:colOff>
      <xdr:row>20</xdr:row>
      <xdr:rowOff>781050</xdr:rowOff>
    </xdr:to>
    <xdr:pic>
      <xdr:nvPicPr>
        <xdr:cNvPr id="5127" name="Рисунок 172" descr="rId7">
          <a:extLst>
            <a:ext uri="{FF2B5EF4-FFF2-40B4-BE49-F238E27FC236}">
              <a16:creationId xmlns:a16="http://schemas.microsoft.com/office/drawing/2014/main" id="{00000000-0008-0000-03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lum/>
        </a:blip>
        <a:stretch>
          <a:fillRect/>
        </a:stretch>
      </xdr:blipFill>
      <xdr:spPr>
        <a:xfrm>
          <a:off x="3511550" y="15911830"/>
          <a:ext cx="6953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13</xdr:row>
      <xdr:rowOff>38100</xdr:rowOff>
    </xdr:from>
    <xdr:to>
      <xdr:col>4</xdr:col>
      <xdr:colOff>1114425</xdr:colOff>
      <xdr:row>13</xdr:row>
      <xdr:rowOff>714375</xdr:rowOff>
    </xdr:to>
    <xdr:pic>
      <xdr:nvPicPr>
        <xdr:cNvPr id="5128" name="Рисунок 173" descr="rId8">
          <a:extLst>
            <a:ext uri="{FF2B5EF4-FFF2-40B4-BE49-F238E27FC236}">
              <a16:creationId xmlns:a16="http://schemas.microsoft.com/office/drawing/2014/main" id="{00000000-0008-0000-03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lum/>
        </a:blip>
        <a:stretch>
          <a:fillRect/>
        </a:stretch>
      </xdr:blipFill>
      <xdr:spPr>
        <a:xfrm>
          <a:off x="3368675" y="9815830"/>
          <a:ext cx="1000125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6</xdr:row>
      <xdr:rowOff>38100</xdr:rowOff>
    </xdr:from>
    <xdr:to>
      <xdr:col>4</xdr:col>
      <xdr:colOff>1066800</xdr:colOff>
      <xdr:row>6</xdr:row>
      <xdr:rowOff>790575</xdr:rowOff>
    </xdr:to>
    <xdr:pic>
      <xdr:nvPicPr>
        <xdr:cNvPr id="5129" name="Рисунок 179" descr="rId9">
          <a:extLst>
            <a:ext uri="{FF2B5EF4-FFF2-40B4-BE49-F238E27FC236}">
              <a16:creationId xmlns:a16="http://schemas.microsoft.com/office/drawing/2014/main" id="{00000000-0008-0000-0300-00000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lum/>
        </a:blip>
        <a:stretch>
          <a:fillRect/>
        </a:stretch>
      </xdr:blipFill>
      <xdr:spPr>
        <a:xfrm>
          <a:off x="3406775" y="3415030"/>
          <a:ext cx="9144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7</xdr:row>
      <xdr:rowOff>95250</xdr:rowOff>
    </xdr:from>
    <xdr:to>
      <xdr:col>4</xdr:col>
      <xdr:colOff>1000125</xdr:colOff>
      <xdr:row>7</xdr:row>
      <xdr:rowOff>800100</xdr:rowOff>
    </xdr:to>
    <xdr:pic>
      <xdr:nvPicPr>
        <xdr:cNvPr id="5130" name="Рисунок 180" descr="rId10">
          <a:extLst>
            <a:ext uri="{FF2B5EF4-FFF2-40B4-BE49-F238E27FC236}">
              <a16:creationId xmlns:a16="http://schemas.microsoft.com/office/drawing/2014/main" id="{00000000-0008-0000-0300-00000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lum/>
        </a:blip>
        <a:stretch>
          <a:fillRect/>
        </a:stretch>
      </xdr:blipFill>
      <xdr:spPr>
        <a:xfrm>
          <a:off x="3473450" y="4386580"/>
          <a:ext cx="78105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8</xdr:row>
      <xdr:rowOff>57150</xdr:rowOff>
    </xdr:from>
    <xdr:to>
      <xdr:col>4</xdr:col>
      <xdr:colOff>1057275</xdr:colOff>
      <xdr:row>8</xdr:row>
      <xdr:rowOff>800100</xdr:rowOff>
    </xdr:to>
    <xdr:pic>
      <xdr:nvPicPr>
        <xdr:cNvPr id="5131" name="Рисунок 181" descr="rId11">
          <a:extLst>
            <a:ext uri="{FF2B5EF4-FFF2-40B4-BE49-F238E27FC236}">
              <a16:creationId xmlns:a16="http://schemas.microsoft.com/office/drawing/2014/main" id="{00000000-0008-0000-0300-00000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lum/>
        </a:blip>
        <a:stretch>
          <a:fillRect/>
        </a:stretch>
      </xdr:blipFill>
      <xdr:spPr>
        <a:xfrm>
          <a:off x="3454400" y="5262880"/>
          <a:ext cx="857250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9</xdr:row>
      <xdr:rowOff>104775</xdr:rowOff>
    </xdr:from>
    <xdr:to>
      <xdr:col>4</xdr:col>
      <xdr:colOff>1123950</xdr:colOff>
      <xdr:row>9</xdr:row>
      <xdr:rowOff>733425</xdr:rowOff>
    </xdr:to>
    <xdr:pic>
      <xdr:nvPicPr>
        <xdr:cNvPr id="5132" name="Рисунок 182" descr="rId12">
          <a:extLst>
            <a:ext uri="{FF2B5EF4-FFF2-40B4-BE49-F238E27FC236}">
              <a16:creationId xmlns:a16="http://schemas.microsoft.com/office/drawing/2014/main" id="{00000000-0008-0000-0300-00000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lum/>
        </a:blip>
        <a:stretch>
          <a:fillRect/>
        </a:stretch>
      </xdr:blipFill>
      <xdr:spPr>
        <a:xfrm rot="-10800000" flipV="1">
          <a:off x="3397250" y="6224905"/>
          <a:ext cx="981075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10</xdr:row>
      <xdr:rowOff>28575</xdr:rowOff>
    </xdr:from>
    <xdr:to>
      <xdr:col>4</xdr:col>
      <xdr:colOff>1143000</xdr:colOff>
      <xdr:row>10</xdr:row>
      <xdr:rowOff>857250</xdr:rowOff>
    </xdr:to>
    <xdr:pic>
      <xdr:nvPicPr>
        <xdr:cNvPr id="5133" name="Рисунок 183" descr="rId13">
          <a:extLst>
            <a:ext uri="{FF2B5EF4-FFF2-40B4-BE49-F238E27FC236}">
              <a16:creationId xmlns:a16="http://schemas.microsoft.com/office/drawing/2014/main" id="{00000000-0008-0000-0300-00000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lum/>
        </a:blip>
        <a:stretch>
          <a:fillRect/>
        </a:stretch>
      </xdr:blipFill>
      <xdr:spPr>
        <a:xfrm rot="-10800000" flipV="1">
          <a:off x="3387725" y="7063105"/>
          <a:ext cx="10096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11</xdr:row>
      <xdr:rowOff>66675</xdr:rowOff>
    </xdr:from>
    <xdr:to>
      <xdr:col>4</xdr:col>
      <xdr:colOff>1104900</xdr:colOff>
      <xdr:row>11</xdr:row>
      <xdr:rowOff>847725</xdr:rowOff>
    </xdr:to>
    <xdr:pic>
      <xdr:nvPicPr>
        <xdr:cNvPr id="5134" name="Рисунок 184" descr="rId14">
          <a:extLst>
            <a:ext uri="{FF2B5EF4-FFF2-40B4-BE49-F238E27FC236}">
              <a16:creationId xmlns:a16="http://schemas.microsoft.com/office/drawing/2014/main" id="{00000000-0008-0000-0300-00000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lum/>
        </a:blip>
        <a:stretch>
          <a:fillRect/>
        </a:stretch>
      </xdr:blipFill>
      <xdr:spPr>
        <a:xfrm rot="-10800000" flipV="1">
          <a:off x="3435350" y="8015605"/>
          <a:ext cx="9239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12</xdr:row>
      <xdr:rowOff>66675</xdr:rowOff>
    </xdr:from>
    <xdr:to>
      <xdr:col>4</xdr:col>
      <xdr:colOff>1114425</xdr:colOff>
      <xdr:row>12</xdr:row>
      <xdr:rowOff>828675</xdr:rowOff>
    </xdr:to>
    <xdr:pic>
      <xdr:nvPicPr>
        <xdr:cNvPr id="5135" name="Рисунок 185" descr="rId15">
          <a:extLst>
            <a:ext uri="{FF2B5EF4-FFF2-40B4-BE49-F238E27FC236}">
              <a16:creationId xmlns:a16="http://schemas.microsoft.com/office/drawing/2014/main" id="{00000000-0008-0000-0300-00000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lum/>
        </a:blip>
        <a:stretch>
          <a:fillRect/>
        </a:stretch>
      </xdr:blipFill>
      <xdr:spPr>
        <a:xfrm rot="-10800000" flipV="1">
          <a:off x="3387725" y="8930005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31</xdr:row>
      <xdr:rowOff>47625</xdr:rowOff>
    </xdr:from>
    <xdr:to>
      <xdr:col>4</xdr:col>
      <xdr:colOff>1123950</xdr:colOff>
      <xdr:row>31</xdr:row>
      <xdr:rowOff>800100</xdr:rowOff>
    </xdr:to>
    <xdr:pic>
      <xdr:nvPicPr>
        <xdr:cNvPr id="5136" name="Рисунок 187" descr="rId16">
          <a:extLst>
            <a:ext uri="{FF2B5EF4-FFF2-40B4-BE49-F238E27FC236}">
              <a16:creationId xmlns:a16="http://schemas.microsoft.com/office/drawing/2014/main" id="{00000000-0008-0000-0300-00001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lum/>
        </a:blip>
        <a:stretch>
          <a:fillRect/>
        </a:stretch>
      </xdr:blipFill>
      <xdr:spPr>
        <a:xfrm>
          <a:off x="3368675" y="25674955"/>
          <a:ext cx="10096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32</xdr:row>
      <xdr:rowOff>76200</xdr:rowOff>
    </xdr:from>
    <xdr:to>
      <xdr:col>4</xdr:col>
      <xdr:colOff>1114425</xdr:colOff>
      <xdr:row>32</xdr:row>
      <xdr:rowOff>819150</xdr:rowOff>
    </xdr:to>
    <xdr:pic>
      <xdr:nvPicPr>
        <xdr:cNvPr id="5137" name="Рисунок 188" descr="rId17">
          <a:extLst>
            <a:ext uri="{FF2B5EF4-FFF2-40B4-BE49-F238E27FC236}">
              <a16:creationId xmlns:a16="http://schemas.microsoft.com/office/drawing/2014/main" id="{00000000-0008-0000-0300-00001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lum/>
        </a:blip>
        <a:stretch>
          <a:fillRect/>
        </a:stretch>
      </xdr:blipFill>
      <xdr:spPr>
        <a:xfrm>
          <a:off x="3368675" y="26589355"/>
          <a:ext cx="10001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33</xdr:row>
      <xdr:rowOff>19050</xdr:rowOff>
    </xdr:from>
    <xdr:to>
      <xdr:col>4</xdr:col>
      <xdr:colOff>1066800</xdr:colOff>
      <xdr:row>33</xdr:row>
      <xdr:rowOff>819150</xdr:rowOff>
    </xdr:to>
    <xdr:pic>
      <xdr:nvPicPr>
        <xdr:cNvPr id="5138" name="Рисунок 189" descr="rId18">
          <a:extLst>
            <a:ext uri="{FF2B5EF4-FFF2-40B4-BE49-F238E27FC236}">
              <a16:creationId xmlns:a16="http://schemas.microsoft.com/office/drawing/2014/main" id="{00000000-0008-0000-0300-00001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lum/>
        </a:blip>
        <a:stretch>
          <a:fillRect/>
        </a:stretch>
      </xdr:blipFill>
      <xdr:spPr>
        <a:xfrm>
          <a:off x="3378200" y="27418030"/>
          <a:ext cx="94297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5</xdr:row>
      <xdr:rowOff>114300</xdr:rowOff>
    </xdr:from>
    <xdr:to>
      <xdr:col>4</xdr:col>
      <xdr:colOff>1152525</xdr:colOff>
      <xdr:row>6</xdr:row>
      <xdr:rowOff>104775</xdr:rowOff>
    </xdr:to>
    <xdr:pic>
      <xdr:nvPicPr>
        <xdr:cNvPr id="5139" name="Рисунок 190" descr="rId19">
          <a:extLst>
            <a:ext uri="{FF2B5EF4-FFF2-40B4-BE49-F238E27FC236}">
              <a16:creationId xmlns:a16="http://schemas.microsoft.com/office/drawing/2014/main" id="{00000000-0008-0000-0300-00001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lum/>
        </a:blip>
        <a:stretch>
          <a:fillRect/>
        </a:stretch>
      </xdr:blipFill>
      <xdr:spPr>
        <a:xfrm rot="-10800000" flipV="1">
          <a:off x="3340100" y="2948305"/>
          <a:ext cx="1066800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4</xdr:row>
      <xdr:rowOff>123825</xdr:rowOff>
    </xdr:from>
    <xdr:to>
      <xdr:col>4</xdr:col>
      <xdr:colOff>1114425</xdr:colOff>
      <xdr:row>4</xdr:row>
      <xdr:rowOff>571500</xdr:rowOff>
    </xdr:to>
    <xdr:pic>
      <xdr:nvPicPr>
        <xdr:cNvPr id="5140" name="Рисунок 191" descr="rId20">
          <a:extLst>
            <a:ext uri="{FF2B5EF4-FFF2-40B4-BE49-F238E27FC236}">
              <a16:creationId xmlns:a16="http://schemas.microsoft.com/office/drawing/2014/main" id="{00000000-0008-0000-0300-00001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lum/>
        </a:blip>
        <a:stretch>
          <a:fillRect/>
        </a:stretch>
      </xdr:blipFill>
      <xdr:spPr>
        <a:xfrm rot="-10800000" flipV="1">
          <a:off x="3330575" y="2300605"/>
          <a:ext cx="1038225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</xdr:row>
      <xdr:rowOff>47625</xdr:rowOff>
    </xdr:from>
    <xdr:to>
      <xdr:col>4</xdr:col>
      <xdr:colOff>1143000</xdr:colOff>
      <xdr:row>2</xdr:row>
      <xdr:rowOff>590550</xdr:rowOff>
    </xdr:to>
    <xdr:pic>
      <xdr:nvPicPr>
        <xdr:cNvPr id="5141" name="Рисунок 192" descr="rId21">
          <a:extLst>
            <a:ext uri="{FF2B5EF4-FFF2-40B4-BE49-F238E27FC236}">
              <a16:creationId xmlns:a16="http://schemas.microsoft.com/office/drawing/2014/main" id="{00000000-0008-0000-0300-00001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lum/>
        </a:blip>
        <a:stretch>
          <a:fillRect/>
        </a:stretch>
      </xdr:blipFill>
      <xdr:spPr>
        <a:xfrm rot="-10800000" flipV="1">
          <a:off x="3359150" y="909955"/>
          <a:ext cx="1038225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247650</xdr:colOff>
      <xdr:row>51</xdr:row>
      <xdr:rowOff>152400</xdr:rowOff>
    </xdr:from>
    <xdr:to>
      <xdr:col>4</xdr:col>
      <xdr:colOff>1038225</xdr:colOff>
      <xdr:row>51</xdr:row>
      <xdr:rowOff>876300</xdr:rowOff>
    </xdr:to>
    <xdr:pic>
      <xdr:nvPicPr>
        <xdr:cNvPr id="5142" name="Рисунок 202" descr="rId22">
          <a:extLst>
            <a:ext uri="{FF2B5EF4-FFF2-40B4-BE49-F238E27FC236}">
              <a16:creationId xmlns:a16="http://schemas.microsoft.com/office/drawing/2014/main" id="{00000000-0008-0000-0300-00001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lum/>
        </a:blip>
        <a:stretch>
          <a:fillRect/>
        </a:stretch>
      </xdr:blipFill>
      <xdr:spPr>
        <a:xfrm>
          <a:off x="3502025" y="43924855"/>
          <a:ext cx="7905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46</xdr:row>
      <xdr:rowOff>28575</xdr:rowOff>
    </xdr:from>
    <xdr:to>
      <xdr:col>4</xdr:col>
      <xdr:colOff>1171575</xdr:colOff>
      <xdr:row>46</xdr:row>
      <xdr:rowOff>857250</xdr:rowOff>
    </xdr:to>
    <xdr:pic>
      <xdr:nvPicPr>
        <xdr:cNvPr id="5145" name="Рисунок 205" descr="rId25">
          <a:extLst>
            <a:ext uri="{FF2B5EF4-FFF2-40B4-BE49-F238E27FC236}">
              <a16:creationId xmlns:a16="http://schemas.microsoft.com/office/drawing/2014/main" id="{00000000-0008-0000-0300-00001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lum/>
        </a:blip>
        <a:stretch>
          <a:fillRect/>
        </a:stretch>
      </xdr:blipFill>
      <xdr:spPr>
        <a:xfrm>
          <a:off x="3311525" y="39152830"/>
          <a:ext cx="111442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39</xdr:row>
      <xdr:rowOff>47625</xdr:rowOff>
    </xdr:from>
    <xdr:to>
      <xdr:col>4</xdr:col>
      <xdr:colOff>1095375</xdr:colOff>
      <xdr:row>39</xdr:row>
      <xdr:rowOff>800100</xdr:rowOff>
    </xdr:to>
    <xdr:pic>
      <xdr:nvPicPr>
        <xdr:cNvPr id="5146" name="Рисунок 207" descr="rId26">
          <a:extLst>
            <a:ext uri="{FF2B5EF4-FFF2-40B4-BE49-F238E27FC236}">
              <a16:creationId xmlns:a16="http://schemas.microsoft.com/office/drawing/2014/main" id="{00000000-0008-0000-0300-00001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lum/>
        </a:blip>
        <a:stretch>
          <a:fillRect/>
        </a:stretch>
      </xdr:blipFill>
      <xdr:spPr>
        <a:xfrm rot="-10800000" flipV="1">
          <a:off x="3473450" y="32971105"/>
          <a:ext cx="8763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71</xdr:row>
      <xdr:rowOff>57150</xdr:rowOff>
    </xdr:from>
    <xdr:to>
      <xdr:col>4</xdr:col>
      <xdr:colOff>1114425</xdr:colOff>
      <xdr:row>71</xdr:row>
      <xdr:rowOff>781050</xdr:rowOff>
    </xdr:to>
    <xdr:pic>
      <xdr:nvPicPr>
        <xdr:cNvPr id="5147" name="Рисунок 208" descr="rId27">
          <a:extLst>
            <a:ext uri="{FF2B5EF4-FFF2-40B4-BE49-F238E27FC236}">
              <a16:creationId xmlns:a16="http://schemas.microsoft.com/office/drawing/2014/main" id="{00000000-0008-0000-0300-00001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lum/>
        </a:blip>
        <a:stretch>
          <a:fillRect/>
        </a:stretch>
      </xdr:blipFill>
      <xdr:spPr>
        <a:xfrm rot="-10800000" flipV="1">
          <a:off x="3321050" y="61974730"/>
          <a:ext cx="10477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70</xdr:row>
      <xdr:rowOff>28575</xdr:rowOff>
    </xdr:from>
    <xdr:to>
      <xdr:col>4</xdr:col>
      <xdr:colOff>1076325</xdr:colOff>
      <xdr:row>70</xdr:row>
      <xdr:rowOff>800100</xdr:rowOff>
    </xdr:to>
    <xdr:pic>
      <xdr:nvPicPr>
        <xdr:cNvPr id="5148" name="Рисунок 209" descr="rId28">
          <a:extLst>
            <a:ext uri="{FF2B5EF4-FFF2-40B4-BE49-F238E27FC236}">
              <a16:creationId xmlns:a16="http://schemas.microsoft.com/office/drawing/2014/main" id="{00000000-0008-0000-0300-00001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lum/>
        </a:blip>
        <a:stretch>
          <a:fillRect/>
        </a:stretch>
      </xdr:blipFill>
      <xdr:spPr>
        <a:xfrm rot="-10800000" flipV="1">
          <a:off x="3444875" y="61060330"/>
          <a:ext cx="8858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76</xdr:row>
      <xdr:rowOff>85725</xdr:rowOff>
    </xdr:from>
    <xdr:to>
      <xdr:col>4</xdr:col>
      <xdr:colOff>1085850</xdr:colOff>
      <xdr:row>76</xdr:row>
      <xdr:rowOff>828675</xdr:rowOff>
    </xdr:to>
    <xdr:pic>
      <xdr:nvPicPr>
        <xdr:cNvPr id="5149" name="Рисунок 210" descr="rId29">
          <a:extLst>
            <a:ext uri="{FF2B5EF4-FFF2-40B4-BE49-F238E27FC236}">
              <a16:creationId xmlns:a16="http://schemas.microsoft.com/office/drawing/2014/main" id="{00000000-0008-0000-0300-00001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lum/>
        </a:blip>
        <a:stretch>
          <a:fillRect/>
        </a:stretch>
      </xdr:blipFill>
      <xdr:spPr>
        <a:xfrm rot="-10800000" flipV="1">
          <a:off x="3340100" y="66432430"/>
          <a:ext cx="10001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77</xdr:row>
      <xdr:rowOff>114300</xdr:rowOff>
    </xdr:from>
    <xdr:to>
      <xdr:col>4</xdr:col>
      <xdr:colOff>1133475</xdr:colOff>
      <xdr:row>77</xdr:row>
      <xdr:rowOff>752475</xdr:rowOff>
    </xdr:to>
    <xdr:pic>
      <xdr:nvPicPr>
        <xdr:cNvPr id="5150" name="Рисунок 211" descr="rId30">
          <a:extLst>
            <a:ext uri="{FF2B5EF4-FFF2-40B4-BE49-F238E27FC236}">
              <a16:creationId xmlns:a16="http://schemas.microsoft.com/office/drawing/2014/main" id="{00000000-0008-0000-0300-00001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lum/>
        </a:blip>
        <a:stretch>
          <a:fillRect/>
        </a:stretch>
      </xdr:blipFill>
      <xdr:spPr>
        <a:xfrm>
          <a:off x="3321050" y="67346830"/>
          <a:ext cx="1066800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78</xdr:row>
      <xdr:rowOff>76200</xdr:rowOff>
    </xdr:from>
    <xdr:to>
      <xdr:col>4</xdr:col>
      <xdr:colOff>1123950</xdr:colOff>
      <xdr:row>78</xdr:row>
      <xdr:rowOff>771525</xdr:rowOff>
    </xdr:to>
    <xdr:pic>
      <xdr:nvPicPr>
        <xdr:cNvPr id="5151" name="Рисунок 212" descr="rId31">
          <a:extLst>
            <a:ext uri="{FF2B5EF4-FFF2-40B4-BE49-F238E27FC236}">
              <a16:creationId xmlns:a16="http://schemas.microsoft.com/office/drawing/2014/main" id="{00000000-0008-0000-0300-00001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lum/>
        </a:blip>
        <a:stretch>
          <a:fillRect/>
        </a:stretch>
      </xdr:blipFill>
      <xdr:spPr>
        <a:xfrm>
          <a:off x="3349625" y="68194555"/>
          <a:ext cx="1028700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80</xdr:row>
      <xdr:rowOff>28575</xdr:rowOff>
    </xdr:from>
    <xdr:to>
      <xdr:col>4</xdr:col>
      <xdr:colOff>1038225</xdr:colOff>
      <xdr:row>80</xdr:row>
      <xdr:rowOff>838200</xdr:rowOff>
    </xdr:to>
    <xdr:pic>
      <xdr:nvPicPr>
        <xdr:cNvPr id="5152" name="Рисунок 214" descr="rId32">
          <a:extLst>
            <a:ext uri="{FF2B5EF4-FFF2-40B4-BE49-F238E27FC236}">
              <a16:creationId xmlns:a16="http://schemas.microsoft.com/office/drawing/2014/main" id="{00000000-0008-0000-0300-00002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lum/>
        </a:blip>
        <a:stretch>
          <a:fillRect/>
        </a:stretch>
      </xdr:blipFill>
      <xdr:spPr>
        <a:xfrm>
          <a:off x="3425825" y="70004305"/>
          <a:ext cx="866775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81</xdr:row>
      <xdr:rowOff>66675</xdr:rowOff>
    </xdr:from>
    <xdr:to>
      <xdr:col>4</xdr:col>
      <xdr:colOff>990600</xdr:colOff>
      <xdr:row>81</xdr:row>
      <xdr:rowOff>828675</xdr:rowOff>
    </xdr:to>
    <xdr:pic>
      <xdr:nvPicPr>
        <xdr:cNvPr id="5153" name="Рисунок 215" descr="rId33">
          <a:extLst>
            <a:ext uri="{FF2B5EF4-FFF2-40B4-BE49-F238E27FC236}">
              <a16:creationId xmlns:a16="http://schemas.microsoft.com/office/drawing/2014/main" id="{00000000-0008-0000-0300-00002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lum/>
        </a:blip>
        <a:stretch>
          <a:fillRect/>
        </a:stretch>
      </xdr:blipFill>
      <xdr:spPr>
        <a:xfrm>
          <a:off x="3454400" y="70928230"/>
          <a:ext cx="7905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73</xdr:row>
      <xdr:rowOff>66675</xdr:rowOff>
    </xdr:from>
    <xdr:to>
      <xdr:col>4</xdr:col>
      <xdr:colOff>1066800</xdr:colOff>
      <xdr:row>73</xdr:row>
      <xdr:rowOff>857250</xdr:rowOff>
    </xdr:to>
    <xdr:pic>
      <xdr:nvPicPr>
        <xdr:cNvPr id="5154" name="Рисунок 216" descr="rId34">
          <a:extLst>
            <a:ext uri="{FF2B5EF4-FFF2-40B4-BE49-F238E27FC236}">
              <a16:creationId xmlns:a16="http://schemas.microsoft.com/office/drawing/2014/main" id="{00000000-0008-0000-0300-00002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lum/>
        </a:blip>
        <a:stretch>
          <a:fillRect/>
        </a:stretch>
      </xdr:blipFill>
      <xdr:spPr>
        <a:xfrm>
          <a:off x="3368675" y="63755905"/>
          <a:ext cx="9525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57</xdr:row>
      <xdr:rowOff>66675</xdr:rowOff>
    </xdr:from>
    <xdr:to>
      <xdr:col>4</xdr:col>
      <xdr:colOff>1104900</xdr:colOff>
      <xdr:row>57</xdr:row>
      <xdr:rowOff>828675</xdr:rowOff>
    </xdr:to>
    <xdr:pic>
      <xdr:nvPicPr>
        <xdr:cNvPr id="5155" name="Рисунок 221" descr="rId39">
          <a:extLst>
            <a:ext uri="{FF2B5EF4-FFF2-40B4-BE49-F238E27FC236}">
              <a16:creationId xmlns:a16="http://schemas.microsoft.com/office/drawing/2014/main" id="{00000000-0008-0000-0300-00002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lum/>
        </a:blip>
        <a:stretch>
          <a:fillRect/>
        </a:stretch>
      </xdr:blipFill>
      <xdr:spPr>
        <a:xfrm rot="-10800000" flipV="1">
          <a:off x="3378200" y="49582705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82</xdr:row>
      <xdr:rowOff>47625</xdr:rowOff>
    </xdr:from>
    <xdr:to>
      <xdr:col>4</xdr:col>
      <xdr:colOff>1038225</xdr:colOff>
      <xdr:row>82</xdr:row>
      <xdr:rowOff>866775</xdr:rowOff>
    </xdr:to>
    <xdr:pic>
      <xdr:nvPicPr>
        <xdr:cNvPr id="5156" name="Рисунок 254" descr="rId47">
          <a:extLst>
            <a:ext uri="{FF2B5EF4-FFF2-40B4-BE49-F238E27FC236}">
              <a16:creationId xmlns:a16="http://schemas.microsoft.com/office/drawing/2014/main" id="{00000000-0008-0000-0300-00002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lum/>
        </a:blip>
        <a:stretch>
          <a:fillRect/>
        </a:stretch>
      </xdr:blipFill>
      <xdr:spPr>
        <a:xfrm>
          <a:off x="3435350" y="71795005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83</xdr:row>
      <xdr:rowOff>47625</xdr:rowOff>
    </xdr:from>
    <xdr:to>
      <xdr:col>4</xdr:col>
      <xdr:colOff>942975</xdr:colOff>
      <xdr:row>83</xdr:row>
      <xdr:rowOff>847725</xdr:rowOff>
    </xdr:to>
    <xdr:pic>
      <xdr:nvPicPr>
        <xdr:cNvPr id="5157" name="Рисунок 255" descr="rId48">
          <a:extLst>
            <a:ext uri="{FF2B5EF4-FFF2-40B4-BE49-F238E27FC236}">
              <a16:creationId xmlns:a16="http://schemas.microsoft.com/office/drawing/2014/main" id="{00000000-0008-0000-0300-00002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lum/>
        </a:blip>
        <a:stretch>
          <a:fillRect/>
        </a:stretch>
      </xdr:blipFill>
      <xdr:spPr>
        <a:xfrm>
          <a:off x="3511550" y="72680830"/>
          <a:ext cx="685800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29</xdr:row>
      <xdr:rowOff>66675</xdr:rowOff>
    </xdr:from>
    <xdr:to>
      <xdr:col>4</xdr:col>
      <xdr:colOff>1057275</xdr:colOff>
      <xdr:row>29</xdr:row>
      <xdr:rowOff>857250</xdr:rowOff>
    </xdr:to>
    <xdr:pic>
      <xdr:nvPicPr>
        <xdr:cNvPr id="5158" name="Рисунок 90" descr="rId51">
          <a:extLst>
            <a:ext uri="{FF2B5EF4-FFF2-40B4-BE49-F238E27FC236}">
              <a16:creationId xmlns:a16="http://schemas.microsoft.com/office/drawing/2014/main" id="{00000000-0008-0000-0300-00002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lum/>
        </a:blip>
        <a:stretch>
          <a:fillRect/>
        </a:stretch>
      </xdr:blipFill>
      <xdr:spPr>
        <a:xfrm>
          <a:off x="3387725" y="23922355"/>
          <a:ext cx="92392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36</xdr:row>
      <xdr:rowOff>38100</xdr:rowOff>
    </xdr:from>
    <xdr:to>
      <xdr:col>4</xdr:col>
      <xdr:colOff>1209675</xdr:colOff>
      <xdr:row>37</xdr:row>
      <xdr:rowOff>9525</xdr:rowOff>
    </xdr:to>
    <xdr:pic>
      <xdr:nvPicPr>
        <xdr:cNvPr id="5160" name="Рисунок 107" descr="rId56">
          <a:extLst>
            <a:ext uri="{FF2B5EF4-FFF2-40B4-BE49-F238E27FC236}">
              <a16:creationId xmlns:a16="http://schemas.microsoft.com/office/drawing/2014/main" id="{00000000-0008-0000-0300-00002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lum/>
        </a:blip>
        <a:stretch>
          <a:fillRect/>
        </a:stretch>
      </xdr:blipFill>
      <xdr:spPr>
        <a:xfrm>
          <a:off x="3292475" y="30094555"/>
          <a:ext cx="11715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28575</xdr:colOff>
      <xdr:row>37</xdr:row>
      <xdr:rowOff>47625</xdr:rowOff>
    </xdr:from>
    <xdr:to>
      <xdr:col>4</xdr:col>
      <xdr:colOff>1190625</xdr:colOff>
      <xdr:row>37</xdr:row>
      <xdr:rowOff>923925</xdr:rowOff>
    </xdr:to>
    <xdr:pic>
      <xdr:nvPicPr>
        <xdr:cNvPr id="5161" name="Рисунок 108" descr="rId57">
          <a:extLst>
            <a:ext uri="{FF2B5EF4-FFF2-40B4-BE49-F238E27FC236}">
              <a16:creationId xmlns:a16="http://schemas.microsoft.com/office/drawing/2014/main" id="{00000000-0008-0000-0300-00002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lum/>
        </a:blip>
        <a:stretch>
          <a:fillRect/>
        </a:stretch>
      </xdr:blipFill>
      <xdr:spPr>
        <a:xfrm>
          <a:off x="3282950" y="30989905"/>
          <a:ext cx="116205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35</xdr:row>
      <xdr:rowOff>47625</xdr:rowOff>
    </xdr:from>
    <xdr:to>
      <xdr:col>4</xdr:col>
      <xdr:colOff>1190625</xdr:colOff>
      <xdr:row>36</xdr:row>
      <xdr:rowOff>19050</xdr:rowOff>
    </xdr:to>
    <xdr:pic>
      <xdr:nvPicPr>
        <xdr:cNvPr id="5162" name="Рисунок 109" descr="rId58">
          <a:extLst>
            <a:ext uri="{FF2B5EF4-FFF2-40B4-BE49-F238E27FC236}">
              <a16:creationId xmlns:a16="http://schemas.microsoft.com/office/drawing/2014/main" id="{00000000-0008-0000-0300-00002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lum/>
        </a:blip>
        <a:stretch>
          <a:fillRect/>
        </a:stretch>
      </xdr:blipFill>
      <xdr:spPr>
        <a:xfrm>
          <a:off x="3292475" y="29218255"/>
          <a:ext cx="115252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34</xdr:row>
      <xdr:rowOff>28575</xdr:rowOff>
    </xdr:from>
    <xdr:to>
      <xdr:col>4</xdr:col>
      <xdr:colOff>1209675</xdr:colOff>
      <xdr:row>35</xdr:row>
      <xdr:rowOff>19050</xdr:rowOff>
    </xdr:to>
    <xdr:pic>
      <xdr:nvPicPr>
        <xdr:cNvPr id="5163" name="Рисунок 110" descr="rId59">
          <a:extLst>
            <a:ext uri="{FF2B5EF4-FFF2-40B4-BE49-F238E27FC236}">
              <a16:creationId xmlns:a16="http://schemas.microsoft.com/office/drawing/2014/main" id="{00000000-0008-0000-0300-00002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lum/>
        </a:blip>
        <a:stretch>
          <a:fillRect/>
        </a:stretch>
      </xdr:blipFill>
      <xdr:spPr>
        <a:xfrm>
          <a:off x="3292475" y="28313380"/>
          <a:ext cx="1171575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55</xdr:row>
      <xdr:rowOff>19050</xdr:rowOff>
    </xdr:from>
    <xdr:to>
      <xdr:col>4</xdr:col>
      <xdr:colOff>1114425</xdr:colOff>
      <xdr:row>55</xdr:row>
      <xdr:rowOff>838200</xdr:rowOff>
    </xdr:to>
    <xdr:pic>
      <xdr:nvPicPr>
        <xdr:cNvPr id="5164" name="Рисунок 115" descr="rId24">
          <a:extLst>
            <a:ext uri="{FF2B5EF4-FFF2-40B4-BE49-F238E27FC236}">
              <a16:creationId xmlns:a16="http://schemas.microsoft.com/office/drawing/2014/main" id="{00000000-0008-0000-0300-00002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lum/>
        </a:blip>
        <a:stretch>
          <a:fillRect/>
        </a:stretch>
      </xdr:blipFill>
      <xdr:spPr>
        <a:xfrm>
          <a:off x="3511550" y="47763430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56</xdr:row>
      <xdr:rowOff>38100</xdr:rowOff>
    </xdr:from>
    <xdr:to>
      <xdr:col>4</xdr:col>
      <xdr:colOff>1162050</xdr:colOff>
      <xdr:row>56</xdr:row>
      <xdr:rowOff>838200</xdr:rowOff>
    </xdr:to>
    <xdr:pic>
      <xdr:nvPicPr>
        <xdr:cNvPr id="5165" name="Рисунок 117" descr="rId61">
          <a:extLst>
            <a:ext uri="{FF2B5EF4-FFF2-40B4-BE49-F238E27FC236}">
              <a16:creationId xmlns:a16="http://schemas.microsoft.com/office/drawing/2014/main" id="{00000000-0008-0000-0300-00002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lum/>
        </a:blip>
        <a:stretch>
          <a:fillRect/>
        </a:stretch>
      </xdr:blipFill>
      <xdr:spPr>
        <a:xfrm>
          <a:off x="3340100" y="48668305"/>
          <a:ext cx="1076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21</xdr:row>
      <xdr:rowOff>85725</xdr:rowOff>
    </xdr:from>
    <xdr:to>
      <xdr:col>4</xdr:col>
      <xdr:colOff>1143000</xdr:colOff>
      <xdr:row>21</xdr:row>
      <xdr:rowOff>809625</xdr:rowOff>
    </xdr:to>
    <xdr:pic>
      <xdr:nvPicPr>
        <xdr:cNvPr id="5166" name="Рисунок 118" descr="rId62">
          <a:extLst>
            <a:ext uri="{FF2B5EF4-FFF2-40B4-BE49-F238E27FC236}">
              <a16:creationId xmlns:a16="http://schemas.microsoft.com/office/drawing/2014/main" id="{00000000-0008-0000-0300-00002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lum/>
        </a:blip>
        <a:stretch>
          <a:fillRect/>
        </a:stretch>
      </xdr:blipFill>
      <xdr:spPr>
        <a:xfrm>
          <a:off x="3359150" y="16826230"/>
          <a:ext cx="10382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22</xdr:row>
      <xdr:rowOff>133350</xdr:rowOff>
    </xdr:from>
    <xdr:to>
      <xdr:col>4</xdr:col>
      <xdr:colOff>1095375</xdr:colOff>
      <xdr:row>22</xdr:row>
      <xdr:rowOff>790575</xdr:rowOff>
    </xdr:to>
    <xdr:pic>
      <xdr:nvPicPr>
        <xdr:cNvPr id="5167" name="Рисунок 119" descr="rId63">
          <a:extLst>
            <a:ext uri="{FF2B5EF4-FFF2-40B4-BE49-F238E27FC236}">
              <a16:creationId xmlns:a16="http://schemas.microsoft.com/office/drawing/2014/main" id="{00000000-0008-0000-03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lum/>
        </a:blip>
        <a:stretch>
          <a:fillRect/>
        </a:stretch>
      </xdr:blipFill>
      <xdr:spPr>
        <a:xfrm>
          <a:off x="3302000" y="17759680"/>
          <a:ext cx="10477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247650</xdr:colOff>
      <xdr:row>23</xdr:row>
      <xdr:rowOff>95250</xdr:rowOff>
    </xdr:from>
    <xdr:to>
      <xdr:col>4</xdr:col>
      <xdr:colOff>952500</xdr:colOff>
      <xdr:row>23</xdr:row>
      <xdr:rowOff>819150</xdr:rowOff>
    </xdr:to>
    <xdr:pic>
      <xdr:nvPicPr>
        <xdr:cNvPr id="5168" name="Рисунок 120" descr="rId64">
          <a:extLst>
            <a:ext uri="{FF2B5EF4-FFF2-40B4-BE49-F238E27FC236}">
              <a16:creationId xmlns:a16="http://schemas.microsoft.com/office/drawing/2014/main" id="{00000000-0008-0000-0300-00003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lum/>
        </a:blip>
        <a:stretch>
          <a:fillRect/>
        </a:stretch>
      </xdr:blipFill>
      <xdr:spPr>
        <a:xfrm>
          <a:off x="3502025" y="18607405"/>
          <a:ext cx="7048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24</xdr:row>
      <xdr:rowOff>28575</xdr:rowOff>
    </xdr:from>
    <xdr:to>
      <xdr:col>4</xdr:col>
      <xdr:colOff>1133475</xdr:colOff>
      <xdr:row>24</xdr:row>
      <xdr:rowOff>790575</xdr:rowOff>
    </xdr:to>
    <xdr:pic>
      <xdr:nvPicPr>
        <xdr:cNvPr id="5169" name="Рисунок 121" descr="rId65">
          <a:extLst>
            <a:ext uri="{FF2B5EF4-FFF2-40B4-BE49-F238E27FC236}">
              <a16:creationId xmlns:a16="http://schemas.microsoft.com/office/drawing/2014/main" id="{00000000-0008-0000-0300-00003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lum/>
        </a:blip>
        <a:stretch>
          <a:fillRect/>
        </a:stretch>
      </xdr:blipFill>
      <xdr:spPr>
        <a:xfrm>
          <a:off x="3397250" y="19426555"/>
          <a:ext cx="990600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209550</xdr:colOff>
      <xdr:row>25</xdr:row>
      <xdr:rowOff>47625</xdr:rowOff>
    </xdr:from>
    <xdr:to>
      <xdr:col>4</xdr:col>
      <xdr:colOff>990600</xdr:colOff>
      <xdr:row>25</xdr:row>
      <xdr:rowOff>819150</xdr:rowOff>
    </xdr:to>
    <xdr:pic>
      <xdr:nvPicPr>
        <xdr:cNvPr id="5170" name="Рисунок 122" descr="rId66">
          <a:extLst>
            <a:ext uri="{FF2B5EF4-FFF2-40B4-BE49-F238E27FC236}">
              <a16:creationId xmlns:a16="http://schemas.microsoft.com/office/drawing/2014/main" id="{00000000-0008-0000-0300-00003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lum/>
        </a:blip>
        <a:stretch>
          <a:fillRect/>
        </a:stretch>
      </xdr:blipFill>
      <xdr:spPr>
        <a:xfrm>
          <a:off x="3463925" y="20331430"/>
          <a:ext cx="781050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68</xdr:row>
      <xdr:rowOff>114300</xdr:rowOff>
    </xdr:from>
    <xdr:to>
      <xdr:col>4</xdr:col>
      <xdr:colOff>1057275</xdr:colOff>
      <xdr:row>68</xdr:row>
      <xdr:rowOff>781050</xdr:rowOff>
    </xdr:to>
    <xdr:pic>
      <xdr:nvPicPr>
        <xdr:cNvPr id="5171" name="Рисунок 125" descr="rId68">
          <a:extLst>
            <a:ext uri="{FF2B5EF4-FFF2-40B4-BE49-F238E27FC236}">
              <a16:creationId xmlns:a16="http://schemas.microsoft.com/office/drawing/2014/main" id="{00000000-0008-0000-0300-00003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lum/>
        </a:blip>
        <a:stretch>
          <a:fillRect/>
        </a:stretch>
      </xdr:blipFill>
      <xdr:spPr>
        <a:xfrm>
          <a:off x="3444875" y="59374405"/>
          <a:ext cx="866775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28</xdr:row>
      <xdr:rowOff>209550</xdr:rowOff>
    </xdr:from>
    <xdr:to>
      <xdr:col>4</xdr:col>
      <xdr:colOff>1190625</xdr:colOff>
      <xdr:row>28</xdr:row>
      <xdr:rowOff>790575</xdr:rowOff>
    </xdr:to>
    <xdr:pic>
      <xdr:nvPicPr>
        <xdr:cNvPr id="5172" name="Рисунок 127" descr="rId69">
          <a:extLst>
            <a:ext uri="{FF2B5EF4-FFF2-40B4-BE49-F238E27FC236}">
              <a16:creationId xmlns:a16="http://schemas.microsoft.com/office/drawing/2014/main" id="{00000000-0008-0000-0300-00003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lum/>
        </a:blip>
        <a:stretch>
          <a:fillRect/>
        </a:stretch>
      </xdr:blipFill>
      <xdr:spPr>
        <a:xfrm>
          <a:off x="3359150" y="23179405"/>
          <a:ext cx="1085850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47</xdr:row>
      <xdr:rowOff>38100</xdr:rowOff>
    </xdr:from>
    <xdr:to>
      <xdr:col>4</xdr:col>
      <xdr:colOff>1181100</xdr:colOff>
      <xdr:row>47</xdr:row>
      <xdr:rowOff>876300</xdr:rowOff>
    </xdr:to>
    <xdr:pic>
      <xdr:nvPicPr>
        <xdr:cNvPr id="5173" name="Рисунок 129" descr="rId70">
          <a:extLst>
            <a:ext uri="{FF2B5EF4-FFF2-40B4-BE49-F238E27FC236}">
              <a16:creationId xmlns:a16="http://schemas.microsoft.com/office/drawing/2014/main" id="{00000000-0008-0000-0300-00003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lum/>
        </a:blip>
        <a:stretch>
          <a:fillRect/>
        </a:stretch>
      </xdr:blipFill>
      <xdr:spPr>
        <a:xfrm>
          <a:off x="3302000" y="40048180"/>
          <a:ext cx="113347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48</xdr:row>
      <xdr:rowOff>85725</xdr:rowOff>
    </xdr:from>
    <xdr:to>
      <xdr:col>4</xdr:col>
      <xdr:colOff>1171575</xdr:colOff>
      <xdr:row>48</xdr:row>
      <xdr:rowOff>923925</xdr:rowOff>
    </xdr:to>
    <xdr:pic>
      <xdr:nvPicPr>
        <xdr:cNvPr id="5174" name="Рисунок 130" descr="rId71">
          <a:extLst>
            <a:ext uri="{FF2B5EF4-FFF2-40B4-BE49-F238E27FC236}">
              <a16:creationId xmlns:a16="http://schemas.microsoft.com/office/drawing/2014/main" id="{00000000-0008-0000-0300-00003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lum/>
        </a:blip>
        <a:stretch>
          <a:fillRect/>
        </a:stretch>
      </xdr:blipFill>
      <xdr:spPr>
        <a:xfrm>
          <a:off x="3292475" y="40981630"/>
          <a:ext cx="113347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52</xdr:row>
      <xdr:rowOff>114300</xdr:rowOff>
    </xdr:from>
    <xdr:to>
      <xdr:col>4</xdr:col>
      <xdr:colOff>1152525</xdr:colOff>
      <xdr:row>52</xdr:row>
      <xdr:rowOff>847725</xdr:rowOff>
    </xdr:to>
    <xdr:pic>
      <xdr:nvPicPr>
        <xdr:cNvPr id="5175" name="Рисунок 131" descr="rId72">
          <a:extLst>
            <a:ext uri="{FF2B5EF4-FFF2-40B4-BE49-F238E27FC236}">
              <a16:creationId xmlns:a16="http://schemas.microsoft.com/office/drawing/2014/main" id="{00000000-0008-0000-0300-00003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lum/>
        </a:blip>
        <a:stretch>
          <a:fillRect/>
        </a:stretch>
      </xdr:blipFill>
      <xdr:spPr>
        <a:xfrm>
          <a:off x="3302000" y="44915455"/>
          <a:ext cx="1104900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266700</xdr:colOff>
      <xdr:row>54</xdr:row>
      <xdr:rowOff>28575</xdr:rowOff>
    </xdr:from>
    <xdr:to>
      <xdr:col>4</xdr:col>
      <xdr:colOff>1009650</xdr:colOff>
      <xdr:row>54</xdr:row>
      <xdr:rowOff>819150</xdr:rowOff>
    </xdr:to>
    <xdr:pic>
      <xdr:nvPicPr>
        <xdr:cNvPr id="5176" name="Рисунок 132" descr="rId73">
          <a:extLst>
            <a:ext uri="{FF2B5EF4-FFF2-40B4-BE49-F238E27FC236}">
              <a16:creationId xmlns:a16="http://schemas.microsoft.com/office/drawing/2014/main" id="{00000000-0008-0000-0300-00003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lum/>
        </a:blip>
        <a:stretch>
          <a:fillRect/>
        </a:stretch>
      </xdr:blipFill>
      <xdr:spPr>
        <a:xfrm flipH="1">
          <a:off x="3521075" y="46887130"/>
          <a:ext cx="7429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49</xdr:row>
      <xdr:rowOff>142875</xdr:rowOff>
    </xdr:from>
    <xdr:to>
      <xdr:col>4</xdr:col>
      <xdr:colOff>1076325</xdr:colOff>
      <xdr:row>49</xdr:row>
      <xdr:rowOff>895350</xdr:rowOff>
    </xdr:to>
    <xdr:pic>
      <xdr:nvPicPr>
        <xdr:cNvPr id="5177" name="Рисунок 133" descr="rId74">
          <a:extLst>
            <a:ext uri="{FF2B5EF4-FFF2-40B4-BE49-F238E27FC236}">
              <a16:creationId xmlns:a16="http://schemas.microsoft.com/office/drawing/2014/main" id="{00000000-0008-0000-0300-00003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lum/>
        </a:blip>
        <a:stretch>
          <a:fillRect/>
        </a:stretch>
      </xdr:blipFill>
      <xdr:spPr>
        <a:xfrm flipH="1">
          <a:off x="3397250" y="42000805"/>
          <a:ext cx="9334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43</xdr:row>
      <xdr:rowOff>66675</xdr:rowOff>
    </xdr:from>
    <xdr:to>
      <xdr:col>4</xdr:col>
      <xdr:colOff>1028700</xdr:colOff>
      <xdr:row>43</xdr:row>
      <xdr:rowOff>847725</xdr:rowOff>
    </xdr:to>
    <xdr:pic>
      <xdr:nvPicPr>
        <xdr:cNvPr id="5178" name="Рисунок 135" descr="rId75">
          <a:extLst>
            <a:ext uri="{FF2B5EF4-FFF2-40B4-BE49-F238E27FC236}">
              <a16:creationId xmlns:a16="http://schemas.microsoft.com/office/drawing/2014/main" id="{00000000-0008-0000-0300-00003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lum/>
        </a:blip>
        <a:stretch>
          <a:fillRect/>
        </a:stretch>
      </xdr:blipFill>
      <xdr:spPr>
        <a:xfrm>
          <a:off x="3473450" y="36533455"/>
          <a:ext cx="8096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40</xdr:row>
      <xdr:rowOff>57150</xdr:rowOff>
    </xdr:from>
    <xdr:to>
      <xdr:col>4</xdr:col>
      <xdr:colOff>1038225</xdr:colOff>
      <xdr:row>40</xdr:row>
      <xdr:rowOff>847725</xdr:rowOff>
    </xdr:to>
    <xdr:pic>
      <xdr:nvPicPr>
        <xdr:cNvPr id="5179" name="Рисунок 136" descr="rId76">
          <a:extLst>
            <a:ext uri="{FF2B5EF4-FFF2-40B4-BE49-F238E27FC236}">
              <a16:creationId xmlns:a16="http://schemas.microsoft.com/office/drawing/2014/main" id="{00000000-0008-0000-0300-00003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lum/>
        </a:blip>
        <a:stretch>
          <a:fillRect/>
        </a:stretch>
      </xdr:blipFill>
      <xdr:spPr>
        <a:xfrm>
          <a:off x="3511550" y="33866455"/>
          <a:ext cx="7810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41</xdr:row>
      <xdr:rowOff>95250</xdr:rowOff>
    </xdr:from>
    <xdr:to>
      <xdr:col>4</xdr:col>
      <xdr:colOff>1009650</xdr:colOff>
      <xdr:row>41</xdr:row>
      <xdr:rowOff>828675</xdr:rowOff>
    </xdr:to>
    <xdr:pic>
      <xdr:nvPicPr>
        <xdr:cNvPr id="5180" name="Рисунок 137" descr="rId77">
          <a:extLst>
            <a:ext uri="{FF2B5EF4-FFF2-40B4-BE49-F238E27FC236}">
              <a16:creationId xmlns:a16="http://schemas.microsoft.com/office/drawing/2014/main" id="{00000000-0008-0000-0300-00003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lum/>
        </a:blip>
        <a:stretch>
          <a:fillRect/>
        </a:stretch>
      </xdr:blipFill>
      <xdr:spPr>
        <a:xfrm>
          <a:off x="3511550" y="34790380"/>
          <a:ext cx="7524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58</xdr:row>
      <xdr:rowOff>95250</xdr:rowOff>
    </xdr:from>
    <xdr:to>
      <xdr:col>4</xdr:col>
      <xdr:colOff>1076325</xdr:colOff>
      <xdr:row>58</xdr:row>
      <xdr:rowOff>828675</xdr:rowOff>
    </xdr:to>
    <xdr:pic>
      <xdr:nvPicPr>
        <xdr:cNvPr id="5181" name="Рисунок 139" descr="rId78">
          <a:extLst>
            <a:ext uri="{FF2B5EF4-FFF2-40B4-BE49-F238E27FC236}">
              <a16:creationId xmlns:a16="http://schemas.microsoft.com/office/drawing/2014/main" id="{00000000-0008-0000-0300-00003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lum/>
        </a:blip>
        <a:stretch>
          <a:fillRect/>
        </a:stretch>
      </xdr:blipFill>
      <xdr:spPr>
        <a:xfrm>
          <a:off x="3425825" y="50497105"/>
          <a:ext cx="9048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74</xdr:row>
      <xdr:rowOff>76200</xdr:rowOff>
    </xdr:from>
    <xdr:to>
      <xdr:col>4</xdr:col>
      <xdr:colOff>1143000</xdr:colOff>
      <xdr:row>74</xdr:row>
      <xdr:rowOff>838200</xdr:rowOff>
    </xdr:to>
    <xdr:pic>
      <xdr:nvPicPr>
        <xdr:cNvPr id="5182" name="Рисунок 141" descr="rId79">
          <a:extLst>
            <a:ext uri="{FF2B5EF4-FFF2-40B4-BE49-F238E27FC236}">
              <a16:creationId xmlns:a16="http://schemas.microsoft.com/office/drawing/2014/main" id="{00000000-0008-0000-0300-00003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lum/>
        </a:blip>
        <a:stretch>
          <a:fillRect/>
        </a:stretch>
      </xdr:blipFill>
      <xdr:spPr>
        <a:xfrm>
          <a:off x="3340100" y="64651255"/>
          <a:ext cx="10572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59</xdr:row>
      <xdr:rowOff>85725</xdr:rowOff>
    </xdr:from>
    <xdr:to>
      <xdr:col>4</xdr:col>
      <xdr:colOff>990600</xdr:colOff>
      <xdr:row>59</xdr:row>
      <xdr:rowOff>828675</xdr:rowOff>
    </xdr:to>
    <xdr:pic>
      <xdr:nvPicPr>
        <xdr:cNvPr id="5183" name="Рисунок 142" descr="rId80">
          <a:extLst>
            <a:ext uri="{FF2B5EF4-FFF2-40B4-BE49-F238E27FC236}">
              <a16:creationId xmlns:a16="http://schemas.microsoft.com/office/drawing/2014/main" id="{00000000-0008-0000-0300-00003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lum/>
        </a:blip>
        <a:stretch>
          <a:fillRect/>
        </a:stretch>
      </xdr:blipFill>
      <xdr:spPr>
        <a:xfrm flipH="1">
          <a:off x="3473450" y="51373405"/>
          <a:ext cx="7715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45</xdr:row>
      <xdr:rowOff>85725</xdr:rowOff>
    </xdr:from>
    <xdr:to>
      <xdr:col>4</xdr:col>
      <xdr:colOff>1143000</xdr:colOff>
      <xdr:row>45</xdr:row>
      <xdr:rowOff>771525</xdr:rowOff>
    </xdr:to>
    <xdr:pic>
      <xdr:nvPicPr>
        <xdr:cNvPr id="5184" name="Рисунок 145" descr="rId81">
          <a:extLst>
            <a:ext uri="{FF2B5EF4-FFF2-40B4-BE49-F238E27FC236}">
              <a16:creationId xmlns:a16="http://schemas.microsoft.com/office/drawing/2014/main" id="{00000000-0008-0000-0300-00004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lum/>
        </a:blip>
        <a:stretch>
          <a:fillRect/>
        </a:stretch>
      </xdr:blipFill>
      <xdr:spPr>
        <a:xfrm>
          <a:off x="3368675" y="38324155"/>
          <a:ext cx="102870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161925</xdr:colOff>
      <xdr:row>42</xdr:row>
      <xdr:rowOff>85725</xdr:rowOff>
    </xdr:from>
    <xdr:to>
      <xdr:col>4</xdr:col>
      <xdr:colOff>1104900</xdr:colOff>
      <xdr:row>42</xdr:row>
      <xdr:rowOff>809625</xdr:rowOff>
    </xdr:to>
    <xdr:pic>
      <xdr:nvPicPr>
        <xdr:cNvPr id="5185" name="Рисунок 148" descr="rId82">
          <a:extLst>
            <a:ext uri="{FF2B5EF4-FFF2-40B4-BE49-F238E27FC236}">
              <a16:creationId xmlns:a16="http://schemas.microsoft.com/office/drawing/2014/main" id="{00000000-0008-0000-0300-00004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lum/>
        </a:blip>
        <a:stretch>
          <a:fillRect/>
        </a:stretch>
      </xdr:blipFill>
      <xdr:spPr>
        <a:xfrm flipH="1">
          <a:off x="3416300" y="35666680"/>
          <a:ext cx="9429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27</xdr:row>
      <xdr:rowOff>28575</xdr:rowOff>
    </xdr:from>
    <xdr:to>
      <xdr:col>4</xdr:col>
      <xdr:colOff>990600</xdr:colOff>
      <xdr:row>27</xdr:row>
      <xdr:rowOff>800100</xdr:rowOff>
    </xdr:to>
    <xdr:pic>
      <xdr:nvPicPr>
        <xdr:cNvPr id="5186" name="Рисунок 150" descr="rId83">
          <a:extLst>
            <a:ext uri="{FF2B5EF4-FFF2-40B4-BE49-F238E27FC236}">
              <a16:creationId xmlns:a16="http://schemas.microsoft.com/office/drawing/2014/main" id="{00000000-0008-0000-0300-00004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lum/>
        </a:blip>
        <a:stretch>
          <a:fillRect/>
        </a:stretch>
      </xdr:blipFill>
      <xdr:spPr>
        <a:xfrm>
          <a:off x="3511550" y="22112605"/>
          <a:ext cx="7334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69</xdr:row>
      <xdr:rowOff>28575</xdr:rowOff>
    </xdr:from>
    <xdr:to>
      <xdr:col>4</xdr:col>
      <xdr:colOff>952500</xdr:colOff>
      <xdr:row>69</xdr:row>
      <xdr:rowOff>828675</xdr:rowOff>
    </xdr:to>
    <xdr:pic>
      <xdr:nvPicPr>
        <xdr:cNvPr id="5187" name="Рисунок 296" descr="rId84">
          <a:extLst>
            <a:ext uri="{FF2B5EF4-FFF2-40B4-BE49-F238E27FC236}">
              <a16:creationId xmlns:a16="http://schemas.microsoft.com/office/drawing/2014/main" id="{00000000-0008-0000-0300-00004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lum/>
        </a:blip>
        <a:stretch>
          <a:fillRect/>
        </a:stretch>
      </xdr:blipFill>
      <xdr:spPr>
        <a:xfrm>
          <a:off x="3511550" y="60174505"/>
          <a:ext cx="695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53</xdr:row>
      <xdr:rowOff>95250</xdr:rowOff>
    </xdr:from>
    <xdr:to>
      <xdr:col>4</xdr:col>
      <xdr:colOff>1162050</xdr:colOff>
      <xdr:row>53</xdr:row>
      <xdr:rowOff>923925</xdr:rowOff>
    </xdr:to>
    <xdr:pic>
      <xdr:nvPicPr>
        <xdr:cNvPr id="5188" name="Рисунок 3" descr="rId86">
          <a:extLst>
            <a:ext uri="{FF2B5EF4-FFF2-40B4-BE49-F238E27FC236}">
              <a16:creationId xmlns:a16="http://schemas.microsoft.com/office/drawing/2014/main" id="{00000000-0008-0000-0300-00004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lum/>
        </a:blip>
        <a:stretch>
          <a:fillRect/>
        </a:stretch>
      </xdr:blipFill>
      <xdr:spPr>
        <a:xfrm>
          <a:off x="3302000" y="45925105"/>
          <a:ext cx="111442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75</xdr:row>
      <xdr:rowOff>28575</xdr:rowOff>
    </xdr:from>
    <xdr:to>
      <xdr:col>4</xdr:col>
      <xdr:colOff>1171575</xdr:colOff>
      <xdr:row>75</xdr:row>
      <xdr:rowOff>857250</xdr:rowOff>
    </xdr:to>
    <xdr:pic>
      <xdr:nvPicPr>
        <xdr:cNvPr id="5189" name="Рисунок 4" descr="rId87">
          <a:extLst>
            <a:ext uri="{FF2B5EF4-FFF2-40B4-BE49-F238E27FC236}">
              <a16:creationId xmlns:a16="http://schemas.microsoft.com/office/drawing/2014/main" id="{00000000-0008-0000-0300-00004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lum/>
        </a:blip>
        <a:stretch>
          <a:fillRect/>
        </a:stretch>
      </xdr:blipFill>
      <xdr:spPr>
        <a:xfrm>
          <a:off x="3302000" y="65489455"/>
          <a:ext cx="11239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50</xdr:row>
      <xdr:rowOff>85725</xdr:rowOff>
    </xdr:from>
    <xdr:to>
      <xdr:col>4</xdr:col>
      <xdr:colOff>1123950</xdr:colOff>
      <xdr:row>50</xdr:row>
      <xdr:rowOff>800100</xdr:rowOff>
    </xdr:to>
    <xdr:pic>
      <xdr:nvPicPr>
        <xdr:cNvPr id="5190" name="Рисунок 95" descr="rId88">
          <a:extLst>
            <a:ext uri="{FF2B5EF4-FFF2-40B4-BE49-F238E27FC236}">
              <a16:creationId xmlns:a16="http://schemas.microsoft.com/office/drawing/2014/main" id="{00000000-0008-0000-0300-00004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lum/>
        </a:blip>
        <a:stretch>
          <a:fillRect/>
        </a:stretch>
      </xdr:blipFill>
      <xdr:spPr>
        <a:xfrm>
          <a:off x="3321050" y="42972355"/>
          <a:ext cx="10572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</xdr:colOff>
      <xdr:row>84</xdr:row>
      <xdr:rowOff>47625</xdr:rowOff>
    </xdr:from>
    <xdr:to>
      <xdr:col>4</xdr:col>
      <xdr:colOff>1076325</xdr:colOff>
      <xdr:row>84</xdr:row>
      <xdr:rowOff>838200</xdr:rowOff>
    </xdr:to>
    <xdr:pic>
      <xdr:nvPicPr>
        <xdr:cNvPr id="5191" name="Рисунок 97" descr="rId90">
          <a:extLst>
            <a:ext uri="{FF2B5EF4-FFF2-40B4-BE49-F238E27FC236}">
              <a16:creationId xmlns:a16="http://schemas.microsoft.com/office/drawing/2014/main" id="{00000000-0008-0000-0300-00004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lum/>
        </a:blip>
        <a:stretch>
          <a:fillRect/>
        </a:stretch>
      </xdr:blipFill>
      <xdr:spPr>
        <a:xfrm>
          <a:off x="3263900" y="73566655"/>
          <a:ext cx="10668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30</xdr:row>
      <xdr:rowOff>19050</xdr:rowOff>
    </xdr:from>
    <xdr:to>
      <xdr:col>4</xdr:col>
      <xdr:colOff>1190625</xdr:colOff>
      <xdr:row>31</xdr:row>
      <xdr:rowOff>0</xdr:rowOff>
    </xdr:to>
    <xdr:pic>
      <xdr:nvPicPr>
        <xdr:cNvPr id="5192" name="Рисунок 5" descr="rId91">
          <a:extLst>
            <a:ext uri="{FF2B5EF4-FFF2-40B4-BE49-F238E27FC236}">
              <a16:creationId xmlns:a16="http://schemas.microsoft.com/office/drawing/2014/main" id="{00000000-0008-0000-0300-00004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lum/>
        </a:blip>
        <a:stretch>
          <a:fillRect/>
        </a:stretch>
      </xdr:blipFill>
      <xdr:spPr>
        <a:xfrm>
          <a:off x="3292475" y="24760555"/>
          <a:ext cx="1152525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85</xdr:row>
      <xdr:rowOff>38100</xdr:rowOff>
    </xdr:from>
    <xdr:to>
      <xdr:col>4</xdr:col>
      <xdr:colOff>1114425</xdr:colOff>
      <xdr:row>85</xdr:row>
      <xdr:rowOff>762000</xdr:rowOff>
    </xdr:to>
    <xdr:pic>
      <xdr:nvPicPr>
        <xdr:cNvPr id="5193" name="Рисунок 96" descr="rId78">
          <a:extLst>
            <a:ext uri="{FF2B5EF4-FFF2-40B4-BE49-F238E27FC236}">
              <a16:creationId xmlns:a16="http://schemas.microsoft.com/office/drawing/2014/main" id="{00000000-0008-0000-0300-00004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lum/>
        </a:blip>
        <a:stretch>
          <a:fillRect/>
        </a:stretch>
      </xdr:blipFill>
      <xdr:spPr>
        <a:xfrm>
          <a:off x="3406775" y="74442955"/>
          <a:ext cx="9620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86</xdr:row>
      <xdr:rowOff>38100</xdr:rowOff>
    </xdr:from>
    <xdr:to>
      <xdr:col>4</xdr:col>
      <xdr:colOff>1114425</xdr:colOff>
      <xdr:row>86</xdr:row>
      <xdr:rowOff>800100</xdr:rowOff>
    </xdr:to>
    <xdr:pic>
      <xdr:nvPicPr>
        <xdr:cNvPr id="5194" name="Рисунок 97" descr="rId79">
          <a:extLst>
            <a:ext uri="{FF2B5EF4-FFF2-40B4-BE49-F238E27FC236}">
              <a16:creationId xmlns:a16="http://schemas.microsoft.com/office/drawing/2014/main" id="{00000000-0008-0000-0300-00004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lum/>
        </a:blip>
        <a:stretch>
          <a:fillRect/>
        </a:stretch>
      </xdr:blipFill>
      <xdr:spPr>
        <a:xfrm rot="16200000">
          <a:off x="3482975" y="75138280"/>
          <a:ext cx="762000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44</xdr:row>
      <xdr:rowOff>142875</xdr:rowOff>
    </xdr:from>
    <xdr:to>
      <xdr:col>4</xdr:col>
      <xdr:colOff>1123950</xdr:colOff>
      <xdr:row>44</xdr:row>
      <xdr:rowOff>857250</xdr:rowOff>
    </xdr:to>
    <xdr:pic>
      <xdr:nvPicPr>
        <xdr:cNvPr id="5195" name="Рисунок 203" descr="rId23">
          <a:extLst>
            <a:ext uri="{FF2B5EF4-FFF2-40B4-BE49-F238E27FC236}">
              <a16:creationId xmlns:a16="http://schemas.microsoft.com/office/drawing/2014/main" id="{00000000-0008-0000-0300-00004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lum/>
        </a:blip>
        <a:stretch>
          <a:fillRect/>
        </a:stretch>
      </xdr:blipFill>
      <xdr:spPr>
        <a:xfrm>
          <a:off x="3435350" y="37495480"/>
          <a:ext cx="9429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79</xdr:row>
      <xdr:rowOff>9525</xdr:rowOff>
    </xdr:from>
    <xdr:to>
      <xdr:col>4</xdr:col>
      <xdr:colOff>1171575</xdr:colOff>
      <xdr:row>79</xdr:row>
      <xdr:rowOff>561975</xdr:rowOff>
    </xdr:to>
    <xdr:pic>
      <xdr:nvPicPr>
        <xdr:cNvPr id="5196" name="Рисунок 160" descr="rId39">
          <a:extLst>
            <a:ext uri="{FF2B5EF4-FFF2-40B4-BE49-F238E27FC236}">
              <a16:creationId xmlns:a16="http://schemas.microsoft.com/office/drawing/2014/main" id="{00000000-0008-0000-0300-00004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lum/>
        </a:blip>
        <a:stretch>
          <a:fillRect/>
        </a:stretch>
      </xdr:blipFill>
      <xdr:spPr>
        <a:xfrm>
          <a:off x="3292475" y="69013705"/>
          <a:ext cx="11334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79</xdr:row>
      <xdr:rowOff>409575</xdr:rowOff>
    </xdr:from>
    <xdr:to>
      <xdr:col>4</xdr:col>
      <xdr:colOff>1171575</xdr:colOff>
      <xdr:row>79</xdr:row>
      <xdr:rowOff>962025</xdr:rowOff>
    </xdr:to>
    <xdr:pic>
      <xdr:nvPicPr>
        <xdr:cNvPr id="5197" name="Рисунок 160" descr="rId39">
          <a:extLst>
            <a:ext uri="{FF2B5EF4-FFF2-40B4-BE49-F238E27FC236}">
              <a16:creationId xmlns:a16="http://schemas.microsoft.com/office/drawing/2014/main" id="{00000000-0008-0000-0300-00004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lum/>
        </a:blip>
        <a:stretch>
          <a:fillRect/>
        </a:stretch>
      </xdr:blipFill>
      <xdr:spPr>
        <a:xfrm>
          <a:off x="3292475" y="69413755"/>
          <a:ext cx="11334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38</xdr:row>
      <xdr:rowOff>104775</xdr:rowOff>
    </xdr:from>
    <xdr:to>
      <xdr:col>4</xdr:col>
      <xdr:colOff>1162050</xdr:colOff>
      <xdr:row>38</xdr:row>
      <xdr:rowOff>895350</xdr:rowOff>
    </xdr:to>
    <xdr:pic>
      <xdr:nvPicPr>
        <xdr:cNvPr id="5198" name="Рисунок 1">
          <a:extLst>
            <a:ext uri="{FF2B5EF4-FFF2-40B4-BE49-F238E27FC236}">
              <a16:creationId xmlns:a16="http://schemas.microsoft.com/office/drawing/2014/main" id="{00000000-0008-0000-0300-00004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lum/>
        </a:blip>
        <a:stretch>
          <a:fillRect/>
        </a:stretch>
      </xdr:blipFill>
      <xdr:spPr>
        <a:xfrm>
          <a:off x="3359150" y="32037655"/>
          <a:ext cx="105727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26</xdr:row>
      <xdr:rowOff>104775</xdr:rowOff>
    </xdr:from>
    <xdr:to>
      <xdr:col>4</xdr:col>
      <xdr:colOff>1143000</xdr:colOff>
      <xdr:row>26</xdr:row>
      <xdr:rowOff>781050</xdr:rowOff>
    </xdr:to>
    <xdr:pic>
      <xdr:nvPicPr>
        <xdr:cNvPr id="5199" name="Рисунок 2">
          <a:extLst>
            <a:ext uri="{FF2B5EF4-FFF2-40B4-BE49-F238E27FC236}">
              <a16:creationId xmlns:a16="http://schemas.microsoft.com/office/drawing/2014/main" id="{00000000-0008-0000-0300-00004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lum/>
        </a:blip>
        <a:stretch>
          <a:fillRect/>
        </a:stretch>
      </xdr:blipFill>
      <xdr:spPr>
        <a:xfrm>
          <a:off x="3387725" y="21274405"/>
          <a:ext cx="1009650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72</xdr:row>
      <xdr:rowOff>38100</xdr:rowOff>
    </xdr:from>
    <xdr:to>
      <xdr:col>4</xdr:col>
      <xdr:colOff>1162050</xdr:colOff>
      <xdr:row>72</xdr:row>
      <xdr:rowOff>857250</xdr:rowOff>
    </xdr:to>
    <xdr:pic>
      <xdr:nvPicPr>
        <xdr:cNvPr id="5200" name="Рисунок 3">
          <a:extLst>
            <a:ext uri="{FF2B5EF4-FFF2-40B4-BE49-F238E27FC236}">
              <a16:creationId xmlns:a16="http://schemas.microsoft.com/office/drawing/2014/main" id="{00000000-0008-0000-0300-00005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lum/>
        </a:blip>
        <a:stretch>
          <a:fillRect/>
        </a:stretch>
      </xdr:blipFill>
      <xdr:spPr>
        <a:xfrm>
          <a:off x="3321050" y="62841505"/>
          <a:ext cx="1095375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3</xdr:row>
      <xdr:rowOff>76200</xdr:rowOff>
    </xdr:from>
    <xdr:to>
      <xdr:col>4</xdr:col>
      <xdr:colOff>1162050</xdr:colOff>
      <xdr:row>4</xdr:row>
      <xdr:rowOff>57150</xdr:rowOff>
    </xdr:to>
    <xdr:pic>
      <xdr:nvPicPr>
        <xdr:cNvPr id="5201" name="Рисунок 178">
          <a:extLst>
            <a:ext uri="{FF2B5EF4-FFF2-40B4-BE49-F238E27FC236}">
              <a16:creationId xmlns:a16="http://schemas.microsoft.com/office/drawing/2014/main" id="{00000000-0008-0000-0300-00005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lum/>
        </a:blip>
        <a:stretch>
          <a:fillRect/>
        </a:stretch>
      </xdr:blipFill>
      <xdr:spPr>
        <a:xfrm>
          <a:off x="3321050" y="1595755"/>
          <a:ext cx="1095375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60</xdr:row>
      <xdr:rowOff>85725</xdr:rowOff>
    </xdr:from>
    <xdr:to>
      <xdr:col>4</xdr:col>
      <xdr:colOff>1181100</xdr:colOff>
      <xdr:row>60</xdr:row>
      <xdr:rowOff>733425</xdr:rowOff>
    </xdr:to>
    <xdr:pic>
      <xdr:nvPicPr>
        <xdr:cNvPr id="5202" name="Рисунок 127" descr="rId27">
          <a:extLst>
            <a:ext uri="{FF2B5EF4-FFF2-40B4-BE49-F238E27FC236}">
              <a16:creationId xmlns:a16="http://schemas.microsoft.com/office/drawing/2014/main" id="{00000000-0008-0000-0300-00005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lum/>
        </a:blip>
        <a:stretch>
          <a:fillRect/>
        </a:stretch>
      </xdr:blipFill>
      <xdr:spPr>
        <a:xfrm>
          <a:off x="3302000" y="52259230"/>
          <a:ext cx="113347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61</xdr:row>
      <xdr:rowOff>85725</xdr:rowOff>
    </xdr:from>
    <xdr:to>
      <xdr:col>4</xdr:col>
      <xdr:colOff>1162050</xdr:colOff>
      <xdr:row>61</xdr:row>
      <xdr:rowOff>742950</xdr:rowOff>
    </xdr:to>
    <xdr:pic>
      <xdr:nvPicPr>
        <xdr:cNvPr id="5203" name="Рисунок 179" descr="rId52">
          <a:extLst>
            <a:ext uri="{FF2B5EF4-FFF2-40B4-BE49-F238E27FC236}">
              <a16:creationId xmlns:a16="http://schemas.microsoft.com/office/drawing/2014/main" id="{00000000-0008-0000-0300-00005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lum/>
        </a:blip>
        <a:stretch>
          <a:fillRect/>
        </a:stretch>
      </xdr:blipFill>
      <xdr:spPr>
        <a:xfrm>
          <a:off x="3378200" y="53145055"/>
          <a:ext cx="103822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62</xdr:row>
      <xdr:rowOff>85725</xdr:rowOff>
    </xdr:from>
    <xdr:to>
      <xdr:col>4</xdr:col>
      <xdr:colOff>1200150</xdr:colOff>
      <xdr:row>62</xdr:row>
      <xdr:rowOff>819150</xdr:rowOff>
    </xdr:to>
    <xdr:pic>
      <xdr:nvPicPr>
        <xdr:cNvPr id="5204" name="Рисунок 126" descr="rId26">
          <a:extLst>
            <a:ext uri="{FF2B5EF4-FFF2-40B4-BE49-F238E27FC236}">
              <a16:creationId xmlns:a16="http://schemas.microsoft.com/office/drawing/2014/main" id="{00000000-0008-0000-0300-00005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lum/>
        </a:blip>
        <a:stretch>
          <a:fillRect/>
        </a:stretch>
      </xdr:blipFill>
      <xdr:spPr>
        <a:xfrm>
          <a:off x="3321050" y="54030880"/>
          <a:ext cx="11334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63</xdr:row>
      <xdr:rowOff>95250</xdr:rowOff>
    </xdr:from>
    <xdr:to>
      <xdr:col>4</xdr:col>
      <xdr:colOff>1162050</xdr:colOff>
      <xdr:row>63</xdr:row>
      <xdr:rowOff>809625</xdr:rowOff>
    </xdr:to>
    <xdr:pic>
      <xdr:nvPicPr>
        <xdr:cNvPr id="5205" name="Рисунок 138" descr="rId36">
          <a:extLst>
            <a:ext uri="{FF2B5EF4-FFF2-40B4-BE49-F238E27FC236}">
              <a16:creationId xmlns:a16="http://schemas.microsoft.com/office/drawing/2014/main" id="{00000000-0008-0000-0300-00005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lum/>
        </a:blip>
        <a:stretch>
          <a:fillRect/>
        </a:stretch>
      </xdr:blipFill>
      <xdr:spPr>
        <a:xfrm>
          <a:off x="3311525" y="54926230"/>
          <a:ext cx="1104900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64</xdr:row>
      <xdr:rowOff>95250</xdr:rowOff>
    </xdr:from>
    <xdr:to>
      <xdr:col>4</xdr:col>
      <xdr:colOff>1181100</xdr:colOff>
      <xdr:row>64</xdr:row>
      <xdr:rowOff>857250</xdr:rowOff>
    </xdr:to>
    <xdr:pic>
      <xdr:nvPicPr>
        <xdr:cNvPr id="5206" name="Рисунок 176" descr="rId49">
          <a:extLst>
            <a:ext uri="{FF2B5EF4-FFF2-40B4-BE49-F238E27FC236}">
              <a16:creationId xmlns:a16="http://schemas.microsoft.com/office/drawing/2014/main" id="{00000000-0008-0000-0300-00005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lum/>
        </a:blip>
        <a:stretch>
          <a:fillRect/>
        </a:stretch>
      </xdr:blipFill>
      <xdr:spPr>
        <a:xfrm>
          <a:off x="3321050" y="55812055"/>
          <a:ext cx="111442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65</xdr:row>
      <xdr:rowOff>85725</xdr:rowOff>
    </xdr:from>
    <xdr:to>
      <xdr:col>4</xdr:col>
      <xdr:colOff>1171575</xdr:colOff>
      <xdr:row>65</xdr:row>
      <xdr:rowOff>733425</xdr:rowOff>
    </xdr:to>
    <xdr:pic>
      <xdr:nvPicPr>
        <xdr:cNvPr id="5207" name="Рисунок 175" descr="rId48">
          <a:extLst>
            <a:ext uri="{FF2B5EF4-FFF2-40B4-BE49-F238E27FC236}">
              <a16:creationId xmlns:a16="http://schemas.microsoft.com/office/drawing/2014/main" id="{00000000-0008-0000-0300-00005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lum/>
        </a:blip>
        <a:stretch>
          <a:fillRect/>
        </a:stretch>
      </xdr:blipFill>
      <xdr:spPr>
        <a:xfrm>
          <a:off x="3311525" y="56688355"/>
          <a:ext cx="111442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66</xdr:row>
      <xdr:rowOff>371475</xdr:rowOff>
    </xdr:from>
    <xdr:to>
      <xdr:col>4</xdr:col>
      <xdr:colOff>1238250</xdr:colOff>
      <xdr:row>66</xdr:row>
      <xdr:rowOff>666750</xdr:rowOff>
    </xdr:to>
    <xdr:pic>
      <xdr:nvPicPr>
        <xdr:cNvPr id="5208" name="图片 12" descr="rId5">
          <a:extLst>
            <a:ext uri="{FF2B5EF4-FFF2-40B4-BE49-F238E27FC236}">
              <a16:creationId xmlns:a16="http://schemas.microsoft.com/office/drawing/2014/main" id="{00000000-0008-0000-0300-00005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lum/>
        </a:blip>
        <a:stretch>
          <a:fillRect/>
        </a:stretch>
      </xdr:blipFill>
      <xdr:spPr>
        <a:xfrm rot="5400000">
          <a:off x="3801745" y="57464325"/>
          <a:ext cx="29527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67</xdr:row>
      <xdr:rowOff>76200</xdr:rowOff>
    </xdr:from>
    <xdr:to>
      <xdr:col>4</xdr:col>
      <xdr:colOff>1181100</xdr:colOff>
      <xdr:row>67</xdr:row>
      <xdr:rowOff>866775</xdr:rowOff>
    </xdr:to>
    <xdr:pic>
      <xdr:nvPicPr>
        <xdr:cNvPr id="5209" name="Рисунок 177" descr="rId50">
          <a:extLst>
            <a:ext uri="{FF2B5EF4-FFF2-40B4-BE49-F238E27FC236}">
              <a16:creationId xmlns:a16="http://schemas.microsoft.com/office/drawing/2014/main" id="{00000000-0008-0000-0300-00005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lum/>
        </a:blip>
        <a:stretch>
          <a:fillRect/>
        </a:stretch>
      </xdr:blipFill>
      <xdr:spPr>
        <a:xfrm>
          <a:off x="3330575" y="58450480"/>
          <a:ext cx="11049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619125</xdr:rowOff>
    </xdr:from>
    <xdr:to>
      <xdr:col>4</xdr:col>
      <xdr:colOff>1266825</xdr:colOff>
      <xdr:row>4</xdr:row>
      <xdr:rowOff>47625</xdr:rowOff>
    </xdr:to>
    <xdr:pic>
      <xdr:nvPicPr>
        <xdr:cNvPr id="5210" name="图片 90" descr="图片1">
          <a:extLst>
            <a:ext uri="{FF2B5EF4-FFF2-40B4-BE49-F238E27FC236}">
              <a16:creationId xmlns:a16="http://schemas.microsoft.com/office/drawing/2014/main" id="{00000000-0008-0000-0300-00005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lum/>
        </a:blip>
        <a:stretch>
          <a:fillRect/>
        </a:stretch>
      </xdr:blipFill>
      <xdr:spPr>
        <a:xfrm>
          <a:off x="3254375" y="1481455"/>
          <a:ext cx="1266825" cy="7429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257175</xdr:colOff>
      <xdr:row>24</xdr:row>
      <xdr:rowOff>57150</xdr:rowOff>
    </xdr:from>
    <xdr:to>
      <xdr:col>4</xdr:col>
      <xdr:colOff>952500</xdr:colOff>
      <xdr:row>24</xdr:row>
      <xdr:rowOff>781050</xdr:rowOff>
    </xdr:to>
    <xdr:pic>
      <xdr:nvPicPr>
        <xdr:cNvPr id="8" name="Рисунок 172" descr="rId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</a:blip>
        <a:stretch>
          <a:fillRect/>
        </a:stretch>
      </xdr:blipFill>
      <xdr:spPr>
        <a:xfrm>
          <a:off x="3511550" y="15911830"/>
          <a:ext cx="6953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11</xdr:row>
      <xdr:rowOff>66675</xdr:rowOff>
    </xdr:from>
    <xdr:to>
      <xdr:col>4</xdr:col>
      <xdr:colOff>1104900</xdr:colOff>
      <xdr:row>11</xdr:row>
      <xdr:rowOff>847725</xdr:rowOff>
    </xdr:to>
    <xdr:pic>
      <xdr:nvPicPr>
        <xdr:cNvPr id="15" name="Рисунок 184" descr="rId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</a:blip>
        <a:stretch>
          <a:fillRect/>
        </a:stretch>
      </xdr:blipFill>
      <xdr:spPr>
        <a:xfrm rot="-10800000" flipV="1">
          <a:off x="3435350" y="8015605"/>
          <a:ext cx="9239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12</xdr:row>
      <xdr:rowOff>66675</xdr:rowOff>
    </xdr:from>
    <xdr:to>
      <xdr:col>4</xdr:col>
      <xdr:colOff>1114425</xdr:colOff>
      <xdr:row>12</xdr:row>
      <xdr:rowOff>828675</xdr:rowOff>
    </xdr:to>
    <xdr:pic>
      <xdr:nvPicPr>
        <xdr:cNvPr id="16" name="Рисунок 185" descr="rId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</a:blip>
        <a:stretch>
          <a:fillRect/>
        </a:stretch>
      </xdr:blipFill>
      <xdr:spPr>
        <a:xfrm rot="-10800000" flipV="1">
          <a:off x="3387725" y="8930005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</xdr:row>
      <xdr:rowOff>47625</xdr:rowOff>
    </xdr:from>
    <xdr:to>
      <xdr:col>4</xdr:col>
      <xdr:colOff>1143000</xdr:colOff>
      <xdr:row>2</xdr:row>
      <xdr:rowOff>590550</xdr:rowOff>
    </xdr:to>
    <xdr:pic>
      <xdr:nvPicPr>
        <xdr:cNvPr id="22" name="Рисунок 192" descr="rId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/>
        </a:blip>
        <a:stretch>
          <a:fillRect/>
        </a:stretch>
      </xdr:blipFill>
      <xdr:spPr>
        <a:xfrm rot="-10800000" flipV="1">
          <a:off x="3359150" y="909955"/>
          <a:ext cx="1038225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50</xdr:row>
      <xdr:rowOff>38100</xdr:rowOff>
    </xdr:from>
    <xdr:to>
      <xdr:col>4</xdr:col>
      <xdr:colOff>1200150</xdr:colOff>
      <xdr:row>50</xdr:row>
      <xdr:rowOff>1009650</xdr:rowOff>
    </xdr:to>
    <xdr:pic>
      <xdr:nvPicPr>
        <xdr:cNvPr id="23" name="Рисунок 202" descr="rId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lum/>
        </a:blip>
        <a:stretch>
          <a:fillRect/>
        </a:stretch>
      </xdr:blipFill>
      <xdr:spPr>
        <a:xfrm>
          <a:off x="2886075" y="42119550"/>
          <a:ext cx="1162050" cy="971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45</xdr:row>
      <xdr:rowOff>28575</xdr:rowOff>
    </xdr:from>
    <xdr:to>
      <xdr:col>4</xdr:col>
      <xdr:colOff>1171575</xdr:colOff>
      <xdr:row>45</xdr:row>
      <xdr:rowOff>857250</xdr:rowOff>
    </xdr:to>
    <xdr:pic>
      <xdr:nvPicPr>
        <xdr:cNvPr id="24" name="Рисунок 205" descr="rId25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lum/>
        </a:blip>
        <a:stretch>
          <a:fillRect/>
        </a:stretch>
      </xdr:blipFill>
      <xdr:spPr>
        <a:xfrm>
          <a:off x="3311525" y="39152830"/>
          <a:ext cx="111442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70</xdr:row>
      <xdr:rowOff>57150</xdr:rowOff>
    </xdr:from>
    <xdr:to>
      <xdr:col>4</xdr:col>
      <xdr:colOff>1114425</xdr:colOff>
      <xdr:row>70</xdr:row>
      <xdr:rowOff>781050</xdr:rowOff>
    </xdr:to>
    <xdr:pic>
      <xdr:nvPicPr>
        <xdr:cNvPr id="26" name="Рисунок 208" descr="rId27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lum/>
        </a:blip>
        <a:stretch>
          <a:fillRect/>
        </a:stretch>
      </xdr:blipFill>
      <xdr:spPr>
        <a:xfrm rot="-10800000" flipV="1">
          <a:off x="3321050" y="61974730"/>
          <a:ext cx="10477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69</xdr:row>
      <xdr:rowOff>47625</xdr:rowOff>
    </xdr:from>
    <xdr:to>
      <xdr:col>4</xdr:col>
      <xdr:colOff>1019175</xdr:colOff>
      <xdr:row>69</xdr:row>
      <xdr:rowOff>819150</xdr:rowOff>
    </xdr:to>
    <xdr:pic>
      <xdr:nvPicPr>
        <xdr:cNvPr id="27" name="Рисунок 209" descr="rId28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lum/>
        </a:blip>
        <a:stretch>
          <a:fillRect/>
        </a:stretch>
      </xdr:blipFill>
      <xdr:spPr>
        <a:xfrm rot="-10800000" flipV="1">
          <a:off x="2981325" y="59197875"/>
          <a:ext cx="8858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78</xdr:row>
      <xdr:rowOff>114300</xdr:rowOff>
    </xdr:from>
    <xdr:to>
      <xdr:col>4</xdr:col>
      <xdr:colOff>1133475</xdr:colOff>
      <xdr:row>78</xdr:row>
      <xdr:rowOff>752475</xdr:rowOff>
    </xdr:to>
    <xdr:pic>
      <xdr:nvPicPr>
        <xdr:cNvPr id="29" name="Рисунок 211" descr="rId30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lum/>
        </a:blip>
        <a:stretch>
          <a:fillRect/>
        </a:stretch>
      </xdr:blipFill>
      <xdr:spPr>
        <a:xfrm>
          <a:off x="3321050" y="67346830"/>
          <a:ext cx="1066800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79</xdr:row>
      <xdr:rowOff>76200</xdr:rowOff>
    </xdr:from>
    <xdr:to>
      <xdr:col>4</xdr:col>
      <xdr:colOff>1123950</xdr:colOff>
      <xdr:row>79</xdr:row>
      <xdr:rowOff>771525</xdr:rowOff>
    </xdr:to>
    <xdr:pic>
      <xdr:nvPicPr>
        <xdr:cNvPr id="30" name="Рисунок 212" descr="rId31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lum/>
        </a:blip>
        <a:stretch>
          <a:fillRect/>
        </a:stretch>
      </xdr:blipFill>
      <xdr:spPr>
        <a:xfrm>
          <a:off x="3349625" y="68194555"/>
          <a:ext cx="1028700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81</xdr:row>
      <xdr:rowOff>28575</xdr:rowOff>
    </xdr:from>
    <xdr:to>
      <xdr:col>4</xdr:col>
      <xdr:colOff>1038225</xdr:colOff>
      <xdr:row>81</xdr:row>
      <xdr:rowOff>838200</xdr:rowOff>
    </xdr:to>
    <xdr:pic>
      <xdr:nvPicPr>
        <xdr:cNvPr id="31" name="Рисунок 214" descr="rId32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lum/>
        </a:blip>
        <a:stretch>
          <a:fillRect/>
        </a:stretch>
      </xdr:blipFill>
      <xdr:spPr>
        <a:xfrm>
          <a:off x="3425825" y="70004305"/>
          <a:ext cx="866775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82</xdr:row>
      <xdr:rowOff>66675</xdr:rowOff>
    </xdr:from>
    <xdr:to>
      <xdr:col>4</xdr:col>
      <xdr:colOff>990600</xdr:colOff>
      <xdr:row>82</xdr:row>
      <xdr:rowOff>828675</xdr:rowOff>
    </xdr:to>
    <xdr:pic>
      <xdr:nvPicPr>
        <xdr:cNvPr id="32" name="Рисунок 215" descr="rId33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lum/>
        </a:blip>
        <a:stretch>
          <a:fillRect/>
        </a:stretch>
      </xdr:blipFill>
      <xdr:spPr>
        <a:xfrm>
          <a:off x="3454400" y="70928230"/>
          <a:ext cx="7905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72</xdr:row>
      <xdr:rowOff>66675</xdr:rowOff>
    </xdr:from>
    <xdr:to>
      <xdr:col>4</xdr:col>
      <xdr:colOff>1066800</xdr:colOff>
      <xdr:row>72</xdr:row>
      <xdr:rowOff>857250</xdr:rowOff>
    </xdr:to>
    <xdr:pic>
      <xdr:nvPicPr>
        <xdr:cNvPr id="33" name="Рисунок 216" descr="rId34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lum/>
        </a:blip>
        <a:stretch>
          <a:fillRect/>
        </a:stretch>
      </xdr:blipFill>
      <xdr:spPr>
        <a:xfrm>
          <a:off x="3368675" y="63755905"/>
          <a:ext cx="9525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19048</xdr:colOff>
      <xdr:row>56</xdr:row>
      <xdr:rowOff>19049</xdr:rowOff>
    </xdr:from>
    <xdr:to>
      <xdr:col>4</xdr:col>
      <xdr:colOff>1209673</xdr:colOff>
      <xdr:row>56</xdr:row>
      <xdr:rowOff>847724</xdr:rowOff>
    </xdr:to>
    <xdr:pic>
      <xdr:nvPicPr>
        <xdr:cNvPr id="34" name="Рисунок 221" descr="rId39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lum/>
        </a:blip>
        <a:stretch>
          <a:fillRect/>
        </a:stretch>
      </xdr:blipFill>
      <xdr:spPr>
        <a:xfrm rot="-10800000" flipV="1">
          <a:off x="2867023" y="47844074"/>
          <a:ext cx="119062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83</xdr:row>
      <xdr:rowOff>47625</xdr:rowOff>
    </xdr:from>
    <xdr:to>
      <xdr:col>4</xdr:col>
      <xdr:colOff>1038225</xdr:colOff>
      <xdr:row>83</xdr:row>
      <xdr:rowOff>866775</xdr:rowOff>
    </xdr:to>
    <xdr:pic>
      <xdr:nvPicPr>
        <xdr:cNvPr id="35" name="Рисунок 254" descr="rId47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lum/>
        </a:blip>
        <a:stretch>
          <a:fillRect/>
        </a:stretch>
      </xdr:blipFill>
      <xdr:spPr>
        <a:xfrm>
          <a:off x="3435350" y="71795005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84</xdr:row>
      <xdr:rowOff>47625</xdr:rowOff>
    </xdr:from>
    <xdr:to>
      <xdr:col>4</xdr:col>
      <xdr:colOff>942975</xdr:colOff>
      <xdr:row>84</xdr:row>
      <xdr:rowOff>847725</xdr:rowOff>
    </xdr:to>
    <xdr:pic>
      <xdr:nvPicPr>
        <xdr:cNvPr id="36" name="Рисунок 255" descr="rId48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lum/>
        </a:blip>
        <a:stretch>
          <a:fillRect/>
        </a:stretch>
      </xdr:blipFill>
      <xdr:spPr>
        <a:xfrm>
          <a:off x="3511550" y="72680830"/>
          <a:ext cx="685800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54</xdr:row>
      <xdr:rowOff>19050</xdr:rowOff>
    </xdr:from>
    <xdr:to>
      <xdr:col>4</xdr:col>
      <xdr:colOff>1219200</xdr:colOff>
      <xdr:row>54</xdr:row>
      <xdr:rowOff>857250</xdr:rowOff>
    </xdr:to>
    <xdr:pic>
      <xdr:nvPicPr>
        <xdr:cNvPr id="42" name="Рисунок 115" descr="rId24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lum/>
        </a:blip>
        <a:stretch>
          <a:fillRect/>
        </a:stretch>
      </xdr:blipFill>
      <xdr:spPr>
        <a:xfrm>
          <a:off x="2886075" y="46072425"/>
          <a:ext cx="1181100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25</xdr:row>
      <xdr:rowOff>85725</xdr:rowOff>
    </xdr:from>
    <xdr:to>
      <xdr:col>4</xdr:col>
      <xdr:colOff>1143000</xdr:colOff>
      <xdr:row>25</xdr:row>
      <xdr:rowOff>809625</xdr:rowOff>
    </xdr:to>
    <xdr:pic>
      <xdr:nvPicPr>
        <xdr:cNvPr id="44" name="Рисунок 118" descr="rId62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lum/>
        </a:blip>
        <a:stretch>
          <a:fillRect/>
        </a:stretch>
      </xdr:blipFill>
      <xdr:spPr>
        <a:xfrm>
          <a:off x="3359150" y="16826230"/>
          <a:ext cx="10382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27</xdr:row>
      <xdr:rowOff>28575</xdr:rowOff>
    </xdr:from>
    <xdr:to>
      <xdr:col>4</xdr:col>
      <xdr:colOff>1133475</xdr:colOff>
      <xdr:row>27</xdr:row>
      <xdr:rowOff>790575</xdr:rowOff>
    </xdr:to>
    <xdr:pic>
      <xdr:nvPicPr>
        <xdr:cNvPr id="47" name="Рисунок 121" descr="rId65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lum/>
        </a:blip>
        <a:stretch>
          <a:fillRect/>
        </a:stretch>
      </xdr:blipFill>
      <xdr:spPr>
        <a:xfrm>
          <a:off x="3397250" y="19426555"/>
          <a:ext cx="990600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67</xdr:row>
      <xdr:rowOff>114300</xdr:rowOff>
    </xdr:from>
    <xdr:to>
      <xdr:col>4</xdr:col>
      <xdr:colOff>1057275</xdr:colOff>
      <xdr:row>67</xdr:row>
      <xdr:rowOff>781050</xdr:rowOff>
    </xdr:to>
    <xdr:pic>
      <xdr:nvPicPr>
        <xdr:cNvPr id="49" name="Рисунок 125" descr="rId6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lum/>
        </a:blip>
        <a:stretch>
          <a:fillRect/>
        </a:stretch>
      </xdr:blipFill>
      <xdr:spPr>
        <a:xfrm>
          <a:off x="3444875" y="59374405"/>
          <a:ext cx="866775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51</xdr:row>
      <xdr:rowOff>28575</xdr:rowOff>
    </xdr:from>
    <xdr:to>
      <xdr:col>4</xdr:col>
      <xdr:colOff>1162050</xdr:colOff>
      <xdr:row>51</xdr:row>
      <xdr:rowOff>1000124</xdr:rowOff>
    </xdr:to>
    <xdr:pic>
      <xdr:nvPicPr>
        <xdr:cNvPr id="53" name="Рисунок 131" descr="rId7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lum/>
        </a:blip>
        <a:stretch>
          <a:fillRect/>
        </a:stretch>
      </xdr:blipFill>
      <xdr:spPr>
        <a:xfrm>
          <a:off x="2905125" y="43138725"/>
          <a:ext cx="1104900" cy="97154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28574</xdr:colOff>
      <xdr:row>53</xdr:row>
      <xdr:rowOff>28575</xdr:rowOff>
    </xdr:from>
    <xdr:to>
      <xdr:col>4</xdr:col>
      <xdr:colOff>1190625</xdr:colOff>
      <xdr:row>53</xdr:row>
      <xdr:rowOff>819150</xdr:rowOff>
    </xdr:to>
    <xdr:pic>
      <xdr:nvPicPr>
        <xdr:cNvPr id="54" name="Рисунок 132" descr="rId7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lum/>
        </a:blip>
        <a:stretch>
          <a:fillRect/>
        </a:stretch>
      </xdr:blipFill>
      <xdr:spPr>
        <a:xfrm flipH="1">
          <a:off x="2876549" y="45196125"/>
          <a:ext cx="1162051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48</xdr:row>
      <xdr:rowOff>142875</xdr:rowOff>
    </xdr:from>
    <xdr:to>
      <xdr:col>4</xdr:col>
      <xdr:colOff>1076325</xdr:colOff>
      <xdr:row>48</xdr:row>
      <xdr:rowOff>895350</xdr:rowOff>
    </xdr:to>
    <xdr:pic>
      <xdr:nvPicPr>
        <xdr:cNvPr id="55" name="Рисунок 133" descr="rId7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lum/>
        </a:blip>
        <a:stretch>
          <a:fillRect/>
        </a:stretch>
      </xdr:blipFill>
      <xdr:spPr>
        <a:xfrm flipH="1">
          <a:off x="3397250" y="42000805"/>
          <a:ext cx="9334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40</xdr:row>
      <xdr:rowOff>57150</xdr:rowOff>
    </xdr:from>
    <xdr:to>
      <xdr:col>4</xdr:col>
      <xdr:colOff>1038225</xdr:colOff>
      <xdr:row>40</xdr:row>
      <xdr:rowOff>847725</xdr:rowOff>
    </xdr:to>
    <xdr:pic>
      <xdr:nvPicPr>
        <xdr:cNvPr id="57" name="Рисунок 136" descr="rId7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lum/>
        </a:blip>
        <a:stretch>
          <a:fillRect/>
        </a:stretch>
      </xdr:blipFill>
      <xdr:spPr>
        <a:xfrm>
          <a:off x="3511550" y="33866455"/>
          <a:ext cx="7810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41</xdr:row>
      <xdr:rowOff>95250</xdr:rowOff>
    </xdr:from>
    <xdr:to>
      <xdr:col>4</xdr:col>
      <xdr:colOff>1009650</xdr:colOff>
      <xdr:row>41</xdr:row>
      <xdr:rowOff>828675</xdr:rowOff>
    </xdr:to>
    <xdr:pic>
      <xdr:nvPicPr>
        <xdr:cNvPr id="58" name="Рисунок 137" descr="rId7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lum/>
        </a:blip>
        <a:stretch>
          <a:fillRect/>
        </a:stretch>
      </xdr:blipFill>
      <xdr:spPr>
        <a:xfrm>
          <a:off x="3511550" y="34790380"/>
          <a:ext cx="7524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28575</xdr:colOff>
      <xdr:row>57</xdr:row>
      <xdr:rowOff>19050</xdr:rowOff>
    </xdr:from>
    <xdr:to>
      <xdr:col>4</xdr:col>
      <xdr:colOff>1209675</xdr:colOff>
      <xdr:row>57</xdr:row>
      <xdr:rowOff>866775</xdr:rowOff>
    </xdr:to>
    <xdr:pic>
      <xdr:nvPicPr>
        <xdr:cNvPr id="59" name="Рисунок 139" descr="rId7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lum/>
        </a:blip>
        <a:stretch>
          <a:fillRect/>
        </a:stretch>
      </xdr:blipFill>
      <xdr:spPr>
        <a:xfrm>
          <a:off x="2876550" y="48729900"/>
          <a:ext cx="1181100" cy="847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73</xdr:row>
      <xdr:rowOff>76200</xdr:rowOff>
    </xdr:from>
    <xdr:to>
      <xdr:col>4</xdr:col>
      <xdr:colOff>1143000</xdr:colOff>
      <xdr:row>73</xdr:row>
      <xdr:rowOff>838200</xdr:rowOff>
    </xdr:to>
    <xdr:pic>
      <xdr:nvPicPr>
        <xdr:cNvPr id="60" name="Рисунок 141" descr="rId7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lum/>
        </a:blip>
        <a:stretch>
          <a:fillRect/>
        </a:stretch>
      </xdr:blipFill>
      <xdr:spPr>
        <a:xfrm>
          <a:off x="3340100" y="64651255"/>
          <a:ext cx="10572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38098</xdr:colOff>
      <xdr:row>58</xdr:row>
      <xdr:rowOff>28574</xdr:rowOff>
    </xdr:from>
    <xdr:to>
      <xdr:col>4</xdr:col>
      <xdr:colOff>1209673</xdr:colOff>
      <xdr:row>58</xdr:row>
      <xdr:rowOff>857249</xdr:rowOff>
    </xdr:to>
    <xdr:pic>
      <xdr:nvPicPr>
        <xdr:cNvPr id="61" name="Рисунок 142" descr="rId8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lum/>
        </a:blip>
        <a:stretch>
          <a:fillRect/>
        </a:stretch>
      </xdr:blipFill>
      <xdr:spPr>
        <a:xfrm flipH="1">
          <a:off x="2886073" y="49625249"/>
          <a:ext cx="117157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44</xdr:row>
      <xdr:rowOff>85725</xdr:rowOff>
    </xdr:from>
    <xdr:to>
      <xdr:col>4</xdr:col>
      <xdr:colOff>1143000</xdr:colOff>
      <xdr:row>44</xdr:row>
      <xdr:rowOff>771525</xdr:rowOff>
    </xdr:to>
    <xdr:pic>
      <xdr:nvPicPr>
        <xdr:cNvPr id="62" name="Рисунок 145" descr="rId8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lum/>
        </a:blip>
        <a:stretch>
          <a:fillRect/>
        </a:stretch>
      </xdr:blipFill>
      <xdr:spPr>
        <a:xfrm>
          <a:off x="3368675" y="38324155"/>
          <a:ext cx="102870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161925</xdr:colOff>
      <xdr:row>42</xdr:row>
      <xdr:rowOff>85725</xdr:rowOff>
    </xdr:from>
    <xdr:to>
      <xdr:col>4</xdr:col>
      <xdr:colOff>1104900</xdr:colOff>
      <xdr:row>42</xdr:row>
      <xdr:rowOff>809625</xdr:rowOff>
    </xdr:to>
    <xdr:pic>
      <xdr:nvPicPr>
        <xdr:cNvPr id="63" name="Рисунок 148" descr="rId8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lum/>
        </a:blip>
        <a:stretch>
          <a:fillRect/>
        </a:stretch>
      </xdr:blipFill>
      <xdr:spPr>
        <a:xfrm flipH="1">
          <a:off x="3416300" y="35666680"/>
          <a:ext cx="9429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29</xdr:row>
      <xdr:rowOff>28575</xdr:rowOff>
    </xdr:from>
    <xdr:to>
      <xdr:col>4</xdr:col>
      <xdr:colOff>990600</xdr:colOff>
      <xdr:row>29</xdr:row>
      <xdr:rowOff>800100</xdr:rowOff>
    </xdr:to>
    <xdr:pic>
      <xdr:nvPicPr>
        <xdr:cNvPr id="64" name="Рисунок 150" descr="rId8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lum/>
        </a:blip>
        <a:stretch>
          <a:fillRect/>
        </a:stretch>
      </xdr:blipFill>
      <xdr:spPr>
        <a:xfrm>
          <a:off x="3511550" y="22112605"/>
          <a:ext cx="7334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68</xdr:row>
      <xdr:rowOff>28575</xdr:rowOff>
    </xdr:from>
    <xdr:to>
      <xdr:col>4</xdr:col>
      <xdr:colOff>952500</xdr:colOff>
      <xdr:row>68</xdr:row>
      <xdr:rowOff>828675</xdr:rowOff>
    </xdr:to>
    <xdr:pic>
      <xdr:nvPicPr>
        <xdr:cNvPr id="65" name="Рисунок 296" descr="rId8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lum/>
        </a:blip>
        <a:stretch>
          <a:fillRect/>
        </a:stretch>
      </xdr:blipFill>
      <xdr:spPr>
        <a:xfrm>
          <a:off x="3511550" y="60174505"/>
          <a:ext cx="695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52</xdr:row>
      <xdr:rowOff>19050</xdr:rowOff>
    </xdr:from>
    <xdr:to>
      <xdr:col>4</xdr:col>
      <xdr:colOff>1209675</xdr:colOff>
      <xdr:row>52</xdr:row>
      <xdr:rowOff>1009650</xdr:rowOff>
    </xdr:to>
    <xdr:pic>
      <xdr:nvPicPr>
        <xdr:cNvPr id="66" name="Рисунок 3" descr="rId86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lum/>
        </a:blip>
        <a:stretch>
          <a:fillRect/>
        </a:stretch>
      </xdr:blipFill>
      <xdr:spPr>
        <a:xfrm>
          <a:off x="2895600" y="44157900"/>
          <a:ext cx="1162050" cy="990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74</xdr:row>
      <xdr:rowOff>28575</xdr:rowOff>
    </xdr:from>
    <xdr:to>
      <xdr:col>4</xdr:col>
      <xdr:colOff>1171575</xdr:colOff>
      <xdr:row>74</xdr:row>
      <xdr:rowOff>857250</xdr:rowOff>
    </xdr:to>
    <xdr:pic>
      <xdr:nvPicPr>
        <xdr:cNvPr id="67" name="Рисунок 4" descr="rId87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lum/>
        </a:blip>
        <a:stretch>
          <a:fillRect/>
        </a:stretch>
      </xdr:blipFill>
      <xdr:spPr>
        <a:xfrm>
          <a:off x="3302000" y="65489455"/>
          <a:ext cx="11239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28575</xdr:colOff>
      <xdr:row>49</xdr:row>
      <xdr:rowOff>28575</xdr:rowOff>
    </xdr:from>
    <xdr:to>
      <xdr:col>4</xdr:col>
      <xdr:colOff>1219201</xdr:colOff>
      <xdr:row>49</xdr:row>
      <xdr:rowOff>857250</xdr:rowOff>
    </xdr:to>
    <xdr:pic>
      <xdr:nvPicPr>
        <xdr:cNvPr id="68" name="Рисунок 95" descr="rId88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lum/>
        </a:blip>
        <a:stretch>
          <a:fillRect/>
        </a:stretch>
      </xdr:blipFill>
      <xdr:spPr>
        <a:xfrm>
          <a:off x="2876550" y="41224200"/>
          <a:ext cx="1190626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</xdr:colOff>
      <xdr:row>85</xdr:row>
      <xdr:rowOff>47625</xdr:rowOff>
    </xdr:from>
    <xdr:to>
      <xdr:col>4</xdr:col>
      <xdr:colOff>1076325</xdr:colOff>
      <xdr:row>85</xdr:row>
      <xdr:rowOff>838200</xdr:rowOff>
    </xdr:to>
    <xdr:pic>
      <xdr:nvPicPr>
        <xdr:cNvPr id="69" name="Рисунок 97" descr="rId90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lum/>
        </a:blip>
        <a:stretch>
          <a:fillRect/>
        </a:stretch>
      </xdr:blipFill>
      <xdr:spPr>
        <a:xfrm>
          <a:off x="3263900" y="73566655"/>
          <a:ext cx="10668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86</xdr:row>
      <xdr:rowOff>38100</xdr:rowOff>
    </xdr:from>
    <xdr:to>
      <xdr:col>4</xdr:col>
      <xdr:colOff>1114425</xdr:colOff>
      <xdr:row>86</xdr:row>
      <xdr:rowOff>762000</xdr:rowOff>
    </xdr:to>
    <xdr:pic>
      <xdr:nvPicPr>
        <xdr:cNvPr id="71" name="Рисунок 96" descr="rId78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lum/>
        </a:blip>
        <a:stretch>
          <a:fillRect/>
        </a:stretch>
      </xdr:blipFill>
      <xdr:spPr>
        <a:xfrm>
          <a:off x="3406775" y="74442955"/>
          <a:ext cx="9620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87</xdr:row>
      <xdr:rowOff>38100</xdr:rowOff>
    </xdr:from>
    <xdr:to>
      <xdr:col>4</xdr:col>
      <xdr:colOff>1114425</xdr:colOff>
      <xdr:row>87</xdr:row>
      <xdr:rowOff>800100</xdr:rowOff>
    </xdr:to>
    <xdr:pic>
      <xdr:nvPicPr>
        <xdr:cNvPr id="72" name="Рисунок 97" descr="rId79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lum/>
        </a:blip>
        <a:stretch>
          <a:fillRect/>
        </a:stretch>
      </xdr:blipFill>
      <xdr:spPr>
        <a:xfrm rot="16200000">
          <a:off x="3482975" y="75138280"/>
          <a:ext cx="762000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43</xdr:row>
      <xdr:rowOff>142875</xdr:rowOff>
    </xdr:from>
    <xdr:to>
      <xdr:col>4</xdr:col>
      <xdr:colOff>1123950</xdr:colOff>
      <xdr:row>43</xdr:row>
      <xdr:rowOff>857250</xdr:rowOff>
    </xdr:to>
    <xdr:pic>
      <xdr:nvPicPr>
        <xdr:cNvPr id="73" name="Рисунок 203" descr="rId23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lum/>
        </a:blip>
        <a:stretch>
          <a:fillRect/>
        </a:stretch>
      </xdr:blipFill>
      <xdr:spPr>
        <a:xfrm>
          <a:off x="3435350" y="37495480"/>
          <a:ext cx="9429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71</xdr:row>
      <xdr:rowOff>38100</xdr:rowOff>
    </xdr:from>
    <xdr:to>
      <xdr:col>4</xdr:col>
      <xdr:colOff>1162050</xdr:colOff>
      <xdr:row>71</xdr:row>
      <xdr:rowOff>857250</xdr:rowOff>
    </xdr:to>
    <xdr:pic>
      <xdr:nvPicPr>
        <xdr:cNvPr id="78" name="Рисунок 3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lum/>
        </a:blip>
        <a:stretch>
          <a:fillRect/>
        </a:stretch>
      </xdr:blipFill>
      <xdr:spPr>
        <a:xfrm>
          <a:off x="3321050" y="62841505"/>
          <a:ext cx="1095375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1171575</xdr:colOff>
      <xdr:row>4</xdr:row>
      <xdr:rowOff>0</xdr:rowOff>
    </xdr:to>
    <xdr:pic>
      <xdr:nvPicPr>
        <xdr:cNvPr id="79" name="Рисунок 1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lum/>
        </a:blip>
        <a:stretch>
          <a:fillRect/>
        </a:stretch>
      </xdr:blipFill>
      <xdr:spPr>
        <a:xfrm>
          <a:off x="2924175" y="1533525"/>
          <a:ext cx="1095375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60</xdr:row>
      <xdr:rowOff>85725</xdr:rowOff>
    </xdr:from>
    <xdr:to>
      <xdr:col>4</xdr:col>
      <xdr:colOff>1162050</xdr:colOff>
      <xdr:row>60</xdr:row>
      <xdr:rowOff>742950</xdr:rowOff>
    </xdr:to>
    <xdr:pic>
      <xdr:nvPicPr>
        <xdr:cNvPr id="81" name="Рисунок 179" descr="rId52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lum/>
        </a:blip>
        <a:stretch>
          <a:fillRect/>
        </a:stretch>
      </xdr:blipFill>
      <xdr:spPr>
        <a:xfrm>
          <a:off x="3378200" y="53145055"/>
          <a:ext cx="103822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63</xdr:row>
      <xdr:rowOff>95250</xdr:rowOff>
    </xdr:from>
    <xdr:to>
      <xdr:col>4</xdr:col>
      <xdr:colOff>1181100</xdr:colOff>
      <xdr:row>63</xdr:row>
      <xdr:rowOff>857250</xdr:rowOff>
    </xdr:to>
    <xdr:pic>
      <xdr:nvPicPr>
        <xdr:cNvPr id="84" name="Рисунок 176" descr="rId49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lum/>
        </a:blip>
        <a:stretch>
          <a:fillRect/>
        </a:stretch>
      </xdr:blipFill>
      <xdr:spPr>
        <a:xfrm>
          <a:off x="3321050" y="55812055"/>
          <a:ext cx="111442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64</xdr:row>
      <xdr:rowOff>85725</xdr:rowOff>
    </xdr:from>
    <xdr:to>
      <xdr:col>4</xdr:col>
      <xdr:colOff>1171575</xdr:colOff>
      <xdr:row>64</xdr:row>
      <xdr:rowOff>733425</xdr:rowOff>
    </xdr:to>
    <xdr:pic>
      <xdr:nvPicPr>
        <xdr:cNvPr id="85" name="Рисунок 175" descr="rId48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lum/>
        </a:blip>
        <a:stretch>
          <a:fillRect/>
        </a:stretch>
      </xdr:blipFill>
      <xdr:spPr>
        <a:xfrm>
          <a:off x="3311525" y="56688355"/>
          <a:ext cx="111442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65</xdr:row>
      <xdr:rowOff>371475</xdr:rowOff>
    </xdr:from>
    <xdr:to>
      <xdr:col>5</xdr:col>
      <xdr:colOff>0</xdr:colOff>
      <xdr:row>65</xdr:row>
      <xdr:rowOff>666750</xdr:rowOff>
    </xdr:to>
    <xdr:pic>
      <xdr:nvPicPr>
        <xdr:cNvPr id="86" name="图片 12" descr="rId5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lum/>
        </a:blip>
        <a:stretch>
          <a:fillRect/>
        </a:stretch>
      </xdr:blipFill>
      <xdr:spPr>
        <a:xfrm rot="5400000">
          <a:off x="3801745" y="57464325"/>
          <a:ext cx="29527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66</xdr:row>
      <xdr:rowOff>76200</xdr:rowOff>
    </xdr:from>
    <xdr:to>
      <xdr:col>4</xdr:col>
      <xdr:colOff>1181100</xdr:colOff>
      <xdr:row>66</xdr:row>
      <xdr:rowOff>866775</xdr:rowOff>
    </xdr:to>
    <xdr:pic>
      <xdr:nvPicPr>
        <xdr:cNvPr id="87" name="Рисунок 177" descr="rId50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lum/>
        </a:blip>
        <a:stretch>
          <a:fillRect/>
        </a:stretch>
      </xdr:blipFill>
      <xdr:spPr>
        <a:xfrm>
          <a:off x="3330575" y="58450480"/>
          <a:ext cx="11049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80</xdr:row>
      <xdr:rowOff>200025</xdr:rowOff>
    </xdr:from>
    <xdr:to>
      <xdr:col>4</xdr:col>
      <xdr:colOff>1226096</xdr:colOff>
      <xdr:row>80</xdr:row>
      <xdr:rowOff>809624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745F1E1A-4BF4-43C9-A693-77498E491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67513200"/>
          <a:ext cx="1140371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64032</xdr:colOff>
      <xdr:row>30</xdr:row>
      <xdr:rowOff>19052</xdr:rowOff>
    </xdr:from>
    <xdr:to>
      <xdr:col>4</xdr:col>
      <xdr:colOff>1130735</xdr:colOff>
      <xdr:row>30</xdr:row>
      <xdr:rowOff>814947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9613850-F54A-4C22-BD64-6CDF53E89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/>
        <a:srcRect l="3371" t="12592" r="59127" b="8518"/>
        <a:stretch/>
      </xdr:blipFill>
      <xdr:spPr>
        <a:xfrm rot="5400000">
          <a:off x="3047411" y="22848423"/>
          <a:ext cx="795895" cy="1066703"/>
        </a:xfrm>
        <a:prstGeom prst="rect">
          <a:avLst/>
        </a:prstGeom>
      </xdr:spPr>
    </xdr:pic>
    <xdr:clientData/>
  </xdr:twoCellAnchor>
  <xdr:twoCellAnchor editAs="oneCell">
    <xdr:from>
      <xdr:col>4</xdr:col>
      <xdr:colOff>67407</xdr:colOff>
      <xdr:row>19</xdr:row>
      <xdr:rowOff>130360</xdr:rowOff>
    </xdr:from>
    <xdr:to>
      <xdr:col>4</xdr:col>
      <xdr:colOff>1162050</xdr:colOff>
      <xdr:row>19</xdr:row>
      <xdr:rowOff>771530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534274FD-DA58-43AF-9D8F-A82037D93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142119" y="13095748"/>
          <a:ext cx="641170" cy="1094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73775</xdr:colOff>
      <xdr:row>13</xdr:row>
      <xdr:rowOff>52983</xdr:rowOff>
    </xdr:from>
    <xdr:to>
      <xdr:col>4</xdr:col>
      <xdr:colOff>1219199</xdr:colOff>
      <xdr:row>13</xdr:row>
      <xdr:rowOff>737133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55D46251-D507-46AA-AB6C-1684B5A60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152387" y="8709171"/>
          <a:ext cx="684150" cy="1145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27155</xdr:colOff>
      <xdr:row>18</xdr:row>
      <xdr:rowOff>153824</xdr:rowOff>
    </xdr:from>
    <xdr:to>
      <xdr:col>4</xdr:col>
      <xdr:colOff>1217778</xdr:colOff>
      <xdr:row>18</xdr:row>
      <xdr:rowOff>827253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7797002D-E780-45A2-89DC-9B8CFECF4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33727" y="14001752"/>
          <a:ext cx="673429" cy="1190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304800</xdr:colOff>
      <xdr:row>14</xdr:row>
      <xdr:rowOff>304800</xdr:rowOff>
    </xdr:to>
    <xdr:sp macro="" textlink="">
      <xdr:nvSpPr>
        <xdr:cNvPr id="5127" name="AutoShape 7" descr="Правая">
          <a:extLst>
            <a:ext uri="{FF2B5EF4-FFF2-40B4-BE49-F238E27FC236}">
              <a16:creationId xmlns:a16="http://schemas.microsoft.com/office/drawing/2014/main" id="{13B311DB-6BAE-4311-83E2-7B2963F255A6}"/>
            </a:ext>
          </a:extLst>
        </xdr:cNvPr>
        <xdr:cNvSpPr>
          <a:spLocks noChangeAspect="1" noChangeArrowheads="1"/>
        </xdr:cNvSpPr>
      </xdr:nvSpPr>
      <xdr:spPr bwMode="auto">
        <a:xfrm>
          <a:off x="4076700" y="9648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19050</xdr:colOff>
      <xdr:row>14</xdr:row>
      <xdr:rowOff>285751</xdr:rowOff>
    </xdr:from>
    <xdr:to>
      <xdr:col>4</xdr:col>
      <xdr:colOff>1209676</xdr:colOff>
      <xdr:row>14</xdr:row>
      <xdr:rowOff>638175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45F9298-C26B-43E4-8153-C5F5E241B0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3456" t="34376" r="4068" b="29755"/>
        <a:stretch/>
      </xdr:blipFill>
      <xdr:spPr>
        <a:xfrm>
          <a:off x="2867025" y="10848976"/>
          <a:ext cx="1190626" cy="35242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15</xdr:row>
      <xdr:rowOff>229463</xdr:rowOff>
    </xdr:from>
    <xdr:to>
      <xdr:col>5</xdr:col>
      <xdr:colOff>0</xdr:colOff>
      <xdr:row>15</xdr:row>
      <xdr:rowOff>638174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6A8279E0-262B-4B71-A2F6-34B5477B8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267507" y="11278031"/>
          <a:ext cx="408711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190499</xdr:colOff>
      <xdr:row>38</xdr:row>
      <xdr:rowOff>66675</xdr:rowOff>
    </xdr:from>
    <xdr:to>
      <xdr:col>4</xdr:col>
      <xdr:colOff>1009650</xdr:colOff>
      <xdr:row>38</xdr:row>
      <xdr:rowOff>836969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BEB8C973-E3D1-4D6F-B580-D485C88EE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4" y="31108650"/>
          <a:ext cx="819151" cy="770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75823</xdr:colOff>
      <xdr:row>21</xdr:row>
      <xdr:rowOff>47630</xdr:rowOff>
    </xdr:from>
    <xdr:to>
      <xdr:col>4</xdr:col>
      <xdr:colOff>1095378</xdr:colOff>
      <xdr:row>21</xdr:row>
      <xdr:rowOff>828675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5D6EC6C4-CF3C-4EA6-BB2F-F9E9257F4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V="1">
          <a:off x="3043053" y="14006325"/>
          <a:ext cx="781045" cy="1019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</xdr:colOff>
      <xdr:row>10</xdr:row>
      <xdr:rowOff>38100</xdr:rowOff>
    </xdr:from>
    <xdr:to>
      <xdr:col>4</xdr:col>
      <xdr:colOff>1212515</xdr:colOff>
      <xdr:row>10</xdr:row>
      <xdr:rowOff>838200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71C7F9F5-0795-47B3-BC96-FE1C60BE6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6181725"/>
          <a:ext cx="117441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42864</xdr:colOff>
      <xdr:row>4</xdr:row>
      <xdr:rowOff>61911</xdr:rowOff>
    </xdr:from>
    <xdr:to>
      <xdr:col>4</xdr:col>
      <xdr:colOff>1179148</xdr:colOff>
      <xdr:row>4</xdr:row>
      <xdr:rowOff>619127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B2DE89FF-5AD4-4208-8C2C-D0ED7E2F9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80373" y="1944077"/>
          <a:ext cx="557216" cy="1136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66679</xdr:colOff>
      <xdr:row>5</xdr:row>
      <xdr:rowOff>29410</xdr:rowOff>
    </xdr:from>
    <xdr:to>
      <xdr:col>4</xdr:col>
      <xdr:colOff>1181103</xdr:colOff>
      <xdr:row>6</xdr:row>
      <xdr:rowOff>11745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D124E854-737D-4529-929E-7CC19EF4F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94948" y="2578041"/>
          <a:ext cx="553835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140616</xdr:colOff>
      <xdr:row>55</xdr:row>
      <xdr:rowOff>55156</xdr:rowOff>
    </xdr:from>
    <xdr:to>
      <xdr:col>4</xdr:col>
      <xdr:colOff>1133474</xdr:colOff>
      <xdr:row>55</xdr:row>
      <xdr:rowOff>802358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DD6A766A-9253-412F-8164-4E122D29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111419" y="45795203"/>
          <a:ext cx="747202" cy="99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56368</xdr:colOff>
      <xdr:row>46</xdr:row>
      <xdr:rowOff>542139</xdr:rowOff>
    </xdr:from>
    <xdr:to>
      <xdr:col>4</xdr:col>
      <xdr:colOff>1162055</xdr:colOff>
      <xdr:row>47</xdr:row>
      <xdr:rowOff>295274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E6AE8F4B-9962-4F92-952C-9495C626C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37707" y="37551525"/>
          <a:ext cx="638960" cy="1105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304800</xdr:colOff>
      <xdr:row>20</xdr:row>
      <xdr:rowOff>304800</xdr:rowOff>
    </xdr:to>
    <xdr:sp macro="" textlink="">
      <xdr:nvSpPr>
        <xdr:cNvPr id="5148" name="AutoShape 28">
          <a:extLst>
            <a:ext uri="{FF2B5EF4-FFF2-40B4-BE49-F238E27FC236}">
              <a16:creationId xmlns:a16="http://schemas.microsoft.com/office/drawing/2014/main" id="{F3C86330-FCBC-4EFD-8CF4-8170F078D17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1407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247671</xdr:colOff>
      <xdr:row>20</xdr:row>
      <xdr:rowOff>66675</xdr:rowOff>
    </xdr:from>
    <xdr:to>
      <xdr:col>4</xdr:col>
      <xdr:colOff>942975</xdr:colOff>
      <xdr:row>20</xdr:row>
      <xdr:rowOff>828675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4662D4A2-0217-47E5-B1F1-9F17F1EBF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46" y="14144625"/>
          <a:ext cx="69530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42275</xdr:colOff>
      <xdr:row>34</xdr:row>
      <xdr:rowOff>222665</xdr:rowOff>
    </xdr:from>
    <xdr:to>
      <xdr:col>4</xdr:col>
      <xdr:colOff>1200150</xdr:colOff>
      <xdr:row>34</xdr:row>
      <xdr:rowOff>618833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F5751469-2158-46CE-83C9-90D6701B9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0250" y="27616565"/>
          <a:ext cx="1157875" cy="396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98689</xdr:colOff>
      <xdr:row>35</xdr:row>
      <xdr:rowOff>114299</xdr:rowOff>
    </xdr:from>
    <xdr:to>
      <xdr:col>4</xdr:col>
      <xdr:colOff>1172589</xdr:colOff>
      <xdr:row>35</xdr:row>
      <xdr:rowOff>714374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BCC1CCA9-E144-4907-AD68-8F7C2AED8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664" y="28394024"/>
          <a:ext cx="10739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130038</xdr:colOff>
      <xdr:row>36</xdr:row>
      <xdr:rowOff>53838</xdr:rowOff>
    </xdr:from>
    <xdr:to>
      <xdr:col>4</xdr:col>
      <xdr:colOff>1152525</xdr:colOff>
      <xdr:row>36</xdr:row>
      <xdr:rowOff>860548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CD7CCEB3-C780-4BC5-B04B-1530BF38C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085902" y="29111499"/>
          <a:ext cx="806710" cy="1022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275416</xdr:colOff>
      <xdr:row>37</xdr:row>
      <xdr:rowOff>104775</xdr:rowOff>
    </xdr:from>
    <xdr:to>
      <xdr:col>4</xdr:col>
      <xdr:colOff>895350</xdr:colOff>
      <xdr:row>37</xdr:row>
      <xdr:rowOff>942975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C52B9194-F196-4F47-91A2-6C531FE56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3391" y="30156150"/>
          <a:ext cx="619934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150055</xdr:colOff>
      <xdr:row>6</xdr:row>
      <xdr:rowOff>47624</xdr:rowOff>
    </xdr:from>
    <xdr:to>
      <xdr:col>4</xdr:col>
      <xdr:colOff>1190628</xdr:colOff>
      <xdr:row>6</xdr:row>
      <xdr:rowOff>860056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DE326DE7-1E35-430A-A809-54CAFCDAB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12101" y="3333978"/>
          <a:ext cx="812432" cy="10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7</xdr:row>
      <xdr:rowOff>51230</xdr:rowOff>
    </xdr:from>
    <xdr:to>
      <xdr:col>4</xdr:col>
      <xdr:colOff>1047750</xdr:colOff>
      <xdr:row>7</xdr:row>
      <xdr:rowOff>866775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9BB11884-546D-47E2-9B50-1DA790835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4366055"/>
          <a:ext cx="885825" cy="815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123824</xdr:colOff>
      <xdr:row>8</xdr:row>
      <xdr:rowOff>33424</xdr:rowOff>
    </xdr:from>
    <xdr:to>
      <xdr:col>4</xdr:col>
      <xdr:colOff>1066799</xdr:colOff>
      <xdr:row>8</xdr:row>
      <xdr:rowOff>895350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52072A7D-2F6B-4DF3-ACF7-44506204B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799" y="5262649"/>
          <a:ext cx="942975" cy="861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88020</xdr:colOff>
      <xdr:row>9</xdr:row>
      <xdr:rowOff>285753</xdr:rowOff>
    </xdr:from>
    <xdr:to>
      <xdr:col>4</xdr:col>
      <xdr:colOff>1183796</xdr:colOff>
      <xdr:row>9</xdr:row>
      <xdr:rowOff>733425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6443CBE6-4A7A-485A-A9F7-ED1AFC39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260047" y="6105326"/>
          <a:ext cx="447672" cy="1095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91904</xdr:colOff>
      <xdr:row>33</xdr:row>
      <xdr:rowOff>139528</xdr:rowOff>
    </xdr:from>
    <xdr:to>
      <xdr:col>4</xdr:col>
      <xdr:colOff>1180352</xdr:colOff>
      <xdr:row>33</xdr:row>
      <xdr:rowOff>819150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BBB9F948-7F6B-4F50-AEEF-71F3567F9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44292" y="27357590"/>
          <a:ext cx="679622" cy="1088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50107</xdr:colOff>
      <xdr:row>32</xdr:row>
      <xdr:rowOff>47629</xdr:rowOff>
    </xdr:from>
    <xdr:to>
      <xdr:col>4</xdr:col>
      <xdr:colOff>1203631</xdr:colOff>
      <xdr:row>32</xdr:row>
      <xdr:rowOff>854768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192A3B09-BF95-4DB2-A895-BFBF268F3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071274" y="26411087"/>
          <a:ext cx="807139" cy="115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93673</xdr:colOff>
      <xdr:row>31</xdr:row>
      <xdr:rowOff>74622</xdr:rowOff>
    </xdr:from>
    <xdr:to>
      <xdr:col>4</xdr:col>
      <xdr:colOff>1160472</xdr:colOff>
      <xdr:row>31</xdr:row>
      <xdr:rowOff>877875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DEDB6351-C9CA-44EA-94ED-F35DED6F6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073421" y="24707849"/>
          <a:ext cx="803253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96886</xdr:colOff>
      <xdr:row>17</xdr:row>
      <xdr:rowOff>46491</xdr:rowOff>
    </xdr:from>
    <xdr:to>
      <xdr:col>4</xdr:col>
      <xdr:colOff>1104899</xdr:colOff>
      <xdr:row>17</xdr:row>
      <xdr:rowOff>865141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8CFFCAF4-CB46-406E-9D69-011FEC4F9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039543" y="13172509"/>
          <a:ext cx="818650" cy="1008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22</xdr:row>
      <xdr:rowOff>106519</xdr:rowOff>
    </xdr:from>
    <xdr:to>
      <xdr:col>4</xdr:col>
      <xdr:colOff>1168611</xdr:colOff>
      <xdr:row>22</xdr:row>
      <xdr:rowOff>695324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68EA8A6C-2556-41D6-A57F-8288A3BA7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7756344"/>
          <a:ext cx="1082886" cy="588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57149</xdr:colOff>
      <xdr:row>75</xdr:row>
      <xdr:rowOff>24554</xdr:rowOff>
    </xdr:from>
    <xdr:to>
      <xdr:col>4</xdr:col>
      <xdr:colOff>1162050</xdr:colOff>
      <xdr:row>75</xdr:row>
      <xdr:rowOff>845365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87C5D4F2-238A-428C-860B-D2BF0207B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4" y="66289979"/>
          <a:ext cx="1104901" cy="820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66675</xdr:colOff>
      <xdr:row>76</xdr:row>
      <xdr:rowOff>57150</xdr:rowOff>
    </xdr:from>
    <xdr:to>
      <xdr:col>4</xdr:col>
      <xdr:colOff>1171576</xdr:colOff>
      <xdr:row>76</xdr:row>
      <xdr:rowOff>877961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3E7F1034-312F-42B2-ABE8-02A98A4AD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67208400"/>
          <a:ext cx="1104901" cy="820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57149</xdr:colOff>
      <xdr:row>77</xdr:row>
      <xdr:rowOff>37209</xdr:rowOff>
    </xdr:from>
    <xdr:to>
      <xdr:col>4</xdr:col>
      <xdr:colOff>1190625</xdr:colOff>
      <xdr:row>77</xdr:row>
      <xdr:rowOff>871582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4ABB5BB7-6F56-46EE-9C39-C097C934C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4" y="68074284"/>
          <a:ext cx="1133476" cy="83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231336</xdr:colOff>
      <xdr:row>28</xdr:row>
      <xdr:rowOff>142875</xdr:rowOff>
    </xdr:from>
    <xdr:to>
      <xdr:col>4</xdr:col>
      <xdr:colOff>1123949</xdr:colOff>
      <xdr:row>28</xdr:row>
      <xdr:rowOff>771525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3E508D9F-260D-453C-8B5D-F9152E1D3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311" y="23993475"/>
          <a:ext cx="892613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52318</xdr:colOff>
      <xdr:row>26</xdr:row>
      <xdr:rowOff>204716</xdr:rowOff>
    </xdr:from>
    <xdr:to>
      <xdr:col>4</xdr:col>
      <xdr:colOff>1199541</xdr:colOff>
      <xdr:row>26</xdr:row>
      <xdr:rowOff>676274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BCD790C7-09CA-41CC-8ED5-BEF9359ED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238126" y="21060008"/>
          <a:ext cx="471558" cy="1147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51575</xdr:colOff>
      <xdr:row>16</xdr:row>
      <xdr:rowOff>365901</xdr:rowOff>
    </xdr:from>
    <xdr:to>
      <xdr:col>4</xdr:col>
      <xdr:colOff>1167626</xdr:colOff>
      <xdr:row>16</xdr:row>
      <xdr:rowOff>556401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1892CFE-6A74-4729-8E98-7D284166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V="1">
          <a:off x="3362326" y="12238000"/>
          <a:ext cx="190500" cy="1116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202373</xdr:colOff>
      <xdr:row>61</xdr:row>
      <xdr:rowOff>145223</xdr:rowOff>
    </xdr:from>
    <xdr:to>
      <xdr:col>4</xdr:col>
      <xdr:colOff>1016826</xdr:colOff>
      <xdr:row>61</xdr:row>
      <xdr:rowOff>792922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6BAE3A7D-DD3B-4B00-8B56-2065A6142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33725" y="52154071"/>
          <a:ext cx="647699" cy="814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144205</xdr:colOff>
      <xdr:row>62</xdr:row>
      <xdr:rowOff>152400</xdr:rowOff>
    </xdr:from>
    <xdr:to>
      <xdr:col>4</xdr:col>
      <xdr:colOff>1143000</xdr:colOff>
      <xdr:row>62</xdr:row>
      <xdr:rowOff>791904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7ED975D6-1E9E-4B0C-836D-83AC7B06E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71826" y="52950804"/>
          <a:ext cx="639504" cy="99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132143</xdr:colOff>
      <xdr:row>59</xdr:row>
      <xdr:rowOff>171450</xdr:rowOff>
    </xdr:from>
    <xdr:to>
      <xdr:col>4</xdr:col>
      <xdr:colOff>1047756</xdr:colOff>
      <xdr:row>59</xdr:row>
      <xdr:rowOff>658436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F0E1F0FA-6254-45B9-8E7D-D8A46258F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94432" y="50277711"/>
          <a:ext cx="486986" cy="915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23</xdr:row>
      <xdr:rowOff>182719</xdr:rowOff>
    </xdr:from>
    <xdr:to>
      <xdr:col>4</xdr:col>
      <xdr:colOff>1168611</xdr:colOff>
      <xdr:row>23</xdr:row>
      <xdr:rowOff>771524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D6239B68-3E0A-4CED-979A-75877C7FA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933700" y="18718369"/>
          <a:ext cx="1082886" cy="588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39</xdr:row>
      <xdr:rowOff>257175</xdr:rowOff>
    </xdr:from>
    <xdr:to>
      <xdr:col>5</xdr:col>
      <xdr:colOff>3353</xdr:colOff>
      <xdr:row>39</xdr:row>
      <xdr:rowOff>657228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9BA561F1-3FC7-47C0-8B5E-738CA593D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278275" y="32697650"/>
          <a:ext cx="400053" cy="1203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94"/>
  <sheetViews>
    <sheetView topLeftCell="C1" zoomScale="70" zoomScaleNormal="70" workbookViewId="0">
      <pane ySplit="2" topLeftCell="A86" activePane="bottomLeft" state="frozen"/>
      <selection pane="bottomLeft" activeCell="F94" sqref="F94"/>
    </sheetView>
  </sheetViews>
  <sheetFormatPr defaultColWidth="9" defaultRowHeight="69.75" customHeight="1"/>
  <cols>
    <col min="1" max="1" width="13.85546875" style="4" hidden="1" customWidth="1"/>
    <col min="2" max="2" width="16.42578125" style="4" hidden="1" customWidth="1"/>
    <col min="3" max="3" width="22.28515625" style="5" customWidth="1"/>
    <col min="4" max="4" width="20.42578125" style="6" customWidth="1"/>
    <col min="5" max="5" width="18.42578125" style="7" customWidth="1"/>
    <col min="6" max="6" width="18" style="8" customWidth="1"/>
    <col min="7" max="7" width="18" style="9" customWidth="1"/>
    <col min="8" max="8" width="18" style="10" customWidth="1"/>
    <col min="9" max="9" width="16.42578125" style="11" customWidth="1"/>
    <col min="10" max="10" width="25.7109375" style="12" customWidth="1"/>
    <col min="11" max="11" width="26" style="13" customWidth="1"/>
    <col min="12" max="16384" width="9" style="4"/>
  </cols>
  <sheetData>
    <row r="1" spans="1:11" s="1" customFormat="1" ht="30.95" customHeight="1">
      <c r="A1" s="380" t="s">
        <v>0</v>
      </c>
      <c r="B1" s="380"/>
      <c r="C1" s="380" t="s">
        <v>1</v>
      </c>
      <c r="D1" s="380"/>
      <c r="E1" s="380" t="s">
        <v>2</v>
      </c>
      <c r="F1" s="369" t="s">
        <v>3</v>
      </c>
      <c r="G1" s="371" t="s">
        <v>4</v>
      </c>
      <c r="H1" s="373" t="s">
        <v>5</v>
      </c>
      <c r="I1" s="375" t="s">
        <v>6</v>
      </c>
      <c r="J1" s="376" t="s">
        <v>7</v>
      </c>
      <c r="K1" s="367" t="s">
        <v>8</v>
      </c>
    </row>
    <row r="2" spans="1:11" s="2" customFormat="1" ht="36.950000000000003" customHeight="1">
      <c r="A2" s="14" t="s">
        <v>9</v>
      </c>
      <c r="B2" s="14" t="s">
        <v>10</v>
      </c>
      <c r="C2" s="14" t="s">
        <v>9</v>
      </c>
      <c r="D2" s="14" t="s">
        <v>10</v>
      </c>
      <c r="E2" s="380"/>
      <c r="F2" s="370"/>
      <c r="G2" s="372"/>
      <c r="H2" s="374"/>
      <c r="I2" s="375"/>
      <c r="J2" s="376"/>
      <c r="K2" s="368"/>
    </row>
    <row r="3" spans="1:11" s="2" customFormat="1" ht="51.75" customHeight="1">
      <c r="A3" s="14"/>
      <c r="B3" s="14"/>
      <c r="C3" s="15" t="s">
        <v>11</v>
      </c>
      <c r="D3" s="15" t="s">
        <v>12</v>
      </c>
      <c r="E3" s="16"/>
      <c r="F3" s="17">
        <v>8</v>
      </c>
      <c r="G3" s="18">
        <v>1</v>
      </c>
      <c r="H3" s="19">
        <v>8</v>
      </c>
      <c r="I3" s="122"/>
      <c r="J3" s="123">
        <f>G3*I3</f>
        <v>0</v>
      </c>
      <c r="K3" s="124">
        <f>H3*I3</f>
        <v>0</v>
      </c>
    </row>
    <row r="4" spans="1:11" s="2" customFormat="1" ht="51.75" customHeight="1">
      <c r="A4" s="14"/>
      <c r="B4" s="14"/>
      <c r="C4" s="15" t="s">
        <v>13</v>
      </c>
      <c r="D4" s="15" t="s">
        <v>14</v>
      </c>
      <c r="E4" s="16"/>
      <c r="F4" s="17">
        <v>8</v>
      </c>
      <c r="G4" s="18">
        <v>1</v>
      </c>
      <c r="H4" s="19">
        <f t="shared" ref="H4:H44" si="0">F4*G4</f>
        <v>8</v>
      </c>
      <c r="I4" s="122"/>
      <c r="J4" s="123">
        <f t="shared" ref="J4:J44" si="1">G4*I4</f>
        <v>0</v>
      </c>
      <c r="K4" s="124">
        <f t="shared" ref="K4:K44" si="2">H4*I4</f>
        <v>0</v>
      </c>
    </row>
    <row r="5" spans="1:11" s="2" customFormat="1" ht="60">
      <c r="A5" s="14"/>
      <c r="B5" s="14"/>
      <c r="C5" s="15" t="s">
        <v>15</v>
      </c>
      <c r="D5" s="15" t="s">
        <v>16</v>
      </c>
      <c r="E5" s="16"/>
      <c r="F5" s="17">
        <v>8</v>
      </c>
      <c r="G5" s="18">
        <v>1</v>
      </c>
      <c r="H5" s="19">
        <f t="shared" si="0"/>
        <v>8</v>
      </c>
      <c r="I5" s="122"/>
      <c r="J5" s="123">
        <f t="shared" si="1"/>
        <v>0</v>
      </c>
      <c r="K5" s="124">
        <f t="shared" si="2"/>
        <v>0</v>
      </c>
    </row>
    <row r="6" spans="1:11" s="2" customFormat="1" ht="72" customHeight="1">
      <c r="A6" s="14"/>
      <c r="B6" s="14"/>
      <c r="C6" s="15" t="s">
        <v>17</v>
      </c>
      <c r="D6" s="15" t="s">
        <v>18</v>
      </c>
      <c r="E6" s="384"/>
      <c r="F6" s="17">
        <v>8</v>
      </c>
      <c r="G6" s="18">
        <v>1</v>
      </c>
      <c r="H6" s="19">
        <f t="shared" si="0"/>
        <v>8</v>
      </c>
      <c r="I6" s="122"/>
      <c r="J6" s="123">
        <f t="shared" si="1"/>
        <v>0</v>
      </c>
      <c r="K6" s="124">
        <f t="shared" si="2"/>
        <v>0</v>
      </c>
    </row>
    <row r="7" spans="1:11" s="2" customFormat="1" ht="72" customHeight="1">
      <c r="A7" s="14"/>
      <c r="B7" s="14"/>
      <c r="C7" s="15" t="s">
        <v>19</v>
      </c>
      <c r="D7" s="15" t="s">
        <v>20</v>
      </c>
      <c r="E7" s="384"/>
      <c r="F7" s="17">
        <v>8</v>
      </c>
      <c r="G7" s="18">
        <v>1</v>
      </c>
      <c r="H7" s="19">
        <f t="shared" si="0"/>
        <v>8</v>
      </c>
      <c r="I7" s="122"/>
      <c r="J7" s="123">
        <f t="shared" si="1"/>
        <v>0</v>
      </c>
      <c r="K7" s="124">
        <f t="shared" si="2"/>
        <v>0</v>
      </c>
    </row>
    <row r="8" spans="1:11" s="2" customFormat="1" ht="72" customHeight="1">
      <c r="A8" s="14"/>
      <c r="B8" s="14"/>
      <c r="C8" s="15" t="s">
        <v>21</v>
      </c>
      <c r="D8" s="15" t="s">
        <v>22</v>
      </c>
      <c r="E8" s="384"/>
      <c r="F8" s="17">
        <v>8</v>
      </c>
      <c r="G8" s="18">
        <v>1</v>
      </c>
      <c r="H8" s="19">
        <f t="shared" si="0"/>
        <v>8</v>
      </c>
      <c r="I8" s="122"/>
      <c r="J8" s="123">
        <f t="shared" si="1"/>
        <v>0</v>
      </c>
      <c r="K8" s="124">
        <f t="shared" si="2"/>
        <v>0</v>
      </c>
    </row>
    <row r="9" spans="1:11" s="2" customFormat="1" ht="72" customHeight="1">
      <c r="A9" s="14"/>
      <c r="B9" s="14"/>
      <c r="C9" s="15" t="s">
        <v>23</v>
      </c>
      <c r="D9" s="15" t="s">
        <v>24</v>
      </c>
      <c r="E9" s="384"/>
      <c r="F9" s="17">
        <v>8</v>
      </c>
      <c r="G9" s="18">
        <v>1</v>
      </c>
      <c r="H9" s="19">
        <f t="shared" si="0"/>
        <v>8</v>
      </c>
      <c r="I9" s="122"/>
      <c r="J9" s="123">
        <f t="shared" si="1"/>
        <v>0</v>
      </c>
      <c r="K9" s="124">
        <f t="shared" si="2"/>
        <v>0</v>
      </c>
    </row>
    <row r="10" spans="1:11" s="2" customFormat="1" ht="72" customHeight="1">
      <c r="A10" s="14"/>
      <c r="B10" s="14"/>
      <c r="C10" s="15" t="s">
        <v>25</v>
      </c>
      <c r="D10" s="15" t="s">
        <v>26</v>
      </c>
      <c r="E10" s="384"/>
      <c r="F10" s="17">
        <v>8</v>
      </c>
      <c r="G10" s="18">
        <v>1</v>
      </c>
      <c r="H10" s="19">
        <f t="shared" si="0"/>
        <v>8</v>
      </c>
      <c r="I10" s="122"/>
      <c r="J10" s="123">
        <f t="shared" si="1"/>
        <v>0</v>
      </c>
      <c r="K10" s="124">
        <f t="shared" si="2"/>
        <v>0</v>
      </c>
    </row>
    <row r="11" spans="1:11" s="2" customFormat="1" ht="72" customHeight="1">
      <c r="A11" s="14"/>
      <c r="B11" s="14"/>
      <c r="C11" s="15" t="s">
        <v>27</v>
      </c>
      <c r="D11" s="15" t="s">
        <v>28</v>
      </c>
      <c r="E11" s="384"/>
      <c r="F11" s="17">
        <v>8</v>
      </c>
      <c r="G11" s="18">
        <v>1</v>
      </c>
      <c r="H11" s="19">
        <f t="shared" si="0"/>
        <v>8</v>
      </c>
      <c r="I11" s="122"/>
      <c r="J11" s="123">
        <f t="shared" si="1"/>
        <v>0</v>
      </c>
      <c r="K11" s="124">
        <f t="shared" si="2"/>
        <v>0</v>
      </c>
    </row>
    <row r="12" spans="1:11" s="2" customFormat="1" ht="72" customHeight="1">
      <c r="A12" s="14"/>
      <c r="B12" s="14"/>
      <c r="C12" s="15" t="s">
        <v>29</v>
      </c>
      <c r="D12" s="15" t="s">
        <v>30</v>
      </c>
      <c r="E12" s="384"/>
      <c r="F12" s="17">
        <v>8</v>
      </c>
      <c r="G12" s="18">
        <v>1</v>
      </c>
      <c r="H12" s="19">
        <f t="shared" si="0"/>
        <v>8</v>
      </c>
      <c r="I12" s="122"/>
      <c r="J12" s="123">
        <f t="shared" si="1"/>
        <v>0</v>
      </c>
      <c r="K12" s="124">
        <f t="shared" si="2"/>
        <v>0</v>
      </c>
    </row>
    <row r="13" spans="1:11" s="2" customFormat="1" ht="60" customHeight="1">
      <c r="A13" s="14"/>
      <c r="B13" s="14"/>
      <c r="C13" s="15" t="s">
        <v>31</v>
      </c>
      <c r="D13" s="15" t="s">
        <v>32</v>
      </c>
      <c r="E13" s="16"/>
      <c r="F13" s="17">
        <v>4</v>
      </c>
      <c r="G13" s="18">
        <v>1</v>
      </c>
      <c r="H13" s="19">
        <f t="shared" si="0"/>
        <v>4</v>
      </c>
      <c r="I13" s="122"/>
      <c r="J13" s="125">
        <f t="shared" si="1"/>
        <v>0</v>
      </c>
      <c r="K13" s="124">
        <f t="shared" si="2"/>
        <v>0</v>
      </c>
    </row>
    <row r="14" spans="1:11" ht="69.75" customHeight="1">
      <c r="A14" s="24" t="s">
        <v>33</v>
      </c>
      <c r="B14" s="24" t="s">
        <v>34</v>
      </c>
      <c r="C14" s="15" t="s">
        <v>35</v>
      </c>
      <c r="D14" s="15" t="s">
        <v>36</v>
      </c>
      <c r="E14" s="16"/>
      <c r="F14" s="17">
        <v>3</v>
      </c>
      <c r="G14" s="18">
        <v>2</v>
      </c>
      <c r="H14" s="19">
        <f t="shared" si="0"/>
        <v>6</v>
      </c>
      <c r="I14" s="126"/>
      <c r="J14" s="125">
        <f t="shared" si="1"/>
        <v>0</v>
      </c>
      <c r="K14" s="127">
        <f t="shared" si="2"/>
        <v>0</v>
      </c>
    </row>
    <row r="15" spans="1:11" ht="69.75" customHeight="1">
      <c r="A15" s="24"/>
      <c r="B15" s="24"/>
      <c r="C15" s="15" t="s">
        <v>37</v>
      </c>
      <c r="D15" s="15" t="s">
        <v>38</v>
      </c>
      <c r="E15" s="16"/>
      <c r="F15" s="17">
        <v>8</v>
      </c>
      <c r="G15" s="18">
        <v>1</v>
      </c>
      <c r="H15" s="19">
        <f t="shared" si="0"/>
        <v>8</v>
      </c>
      <c r="I15" s="126"/>
      <c r="J15" s="125">
        <f t="shared" si="1"/>
        <v>0</v>
      </c>
      <c r="K15" s="127">
        <f t="shared" si="2"/>
        <v>0</v>
      </c>
    </row>
    <row r="16" spans="1:11" ht="69.75" customHeight="1">
      <c r="A16" s="24"/>
      <c r="B16" s="24"/>
      <c r="C16" s="15" t="s">
        <v>39</v>
      </c>
      <c r="D16" s="15" t="s">
        <v>40</v>
      </c>
      <c r="E16" s="16"/>
      <c r="F16" s="17">
        <v>8</v>
      </c>
      <c r="G16" s="18">
        <v>1</v>
      </c>
      <c r="H16" s="19">
        <f t="shared" si="0"/>
        <v>8</v>
      </c>
      <c r="I16" s="126"/>
      <c r="J16" s="125">
        <f t="shared" si="1"/>
        <v>0</v>
      </c>
      <c r="K16" s="127">
        <f t="shared" si="2"/>
        <v>0</v>
      </c>
    </row>
    <row r="17" spans="1:13" ht="69.75" customHeight="1">
      <c r="A17" s="24"/>
      <c r="B17" s="24"/>
      <c r="C17" s="15" t="s">
        <v>41</v>
      </c>
      <c r="D17" s="15" t="s">
        <v>42</v>
      </c>
      <c r="E17" s="16"/>
      <c r="F17" s="17">
        <v>8</v>
      </c>
      <c r="G17" s="18">
        <v>1</v>
      </c>
      <c r="H17" s="19">
        <f t="shared" si="0"/>
        <v>8</v>
      </c>
      <c r="I17" s="126"/>
      <c r="J17" s="125">
        <f t="shared" si="1"/>
        <v>0</v>
      </c>
      <c r="K17" s="127">
        <f t="shared" si="2"/>
        <v>0</v>
      </c>
    </row>
    <row r="18" spans="1:13" ht="69.75" customHeight="1">
      <c r="A18" s="24"/>
      <c r="B18" s="24"/>
      <c r="C18" s="15" t="s">
        <v>43</v>
      </c>
      <c r="D18" s="15" t="s">
        <v>44</v>
      </c>
      <c r="E18" s="16"/>
      <c r="F18" s="17">
        <v>2.5</v>
      </c>
      <c r="G18" s="18">
        <v>1</v>
      </c>
      <c r="H18" s="19">
        <f t="shared" si="0"/>
        <v>2.5</v>
      </c>
      <c r="I18" s="126"/>
      <c r="J18" s="125">
        <f t="shared" si="1"/>
        <v>0</v>
      </c>
      <c r="K18" s="127">
        <f t="shared" si="2"/>
        <v>0</v>
      </c>
    </row>
    <row r="19" spans="1:13" ht="69.75" customHeight="1">
      <c r="A19" s="24"/>
      <c r="B19" s="24"/>
      <c r="C19" s="15" t="s">
        <v>45</v>
      </c>
      <c r="D19" s="15" t="s">
        <v>46</v>
      </c>
      <c r="E19" s="16"/>
      <c r="F19" s="25">
        <v>8</v>
      </c>
      <c r="G19" s="26">
        <v>1</v>
      </c>
      <c r="H19" s="27">
        <f t="shared" si="0"/>
        <v>8</v>
      </c>
      <c r="I19" s="126"/>
      <c r="J19" s="125">
        <f t="shared" si="1"/>
        <v>0</v>
      </c>
      <c r="K19" s="127">
        <f t="shared" si="2"/>
        <v>0</v>
      </c>
    </row>
    <row r="20" spans="1:13" ht="69.75" customHeight="1">
      <c r="A20" s="24"/>
      <c r="B20" s="24"/>
      <c r="C20" s="28" t="s">
        <v>47</v>
      </c>
      <c r="D20" s="28" t="s">
        <v>48</v>
      </c>
      <c r="E20" s="29"/>
      <c r="F20" s="30">
        <v>1</v>
      </c>
      <c r="G20" s="31">
        <v>1</v>
      </c>
      <c r="H20" s="32">
        <f t="shared" si="0"/>
        <v>1</v>
      </c>
      <c r="I20" s="128"/>
      <c r="J20" s="129">
        <f t="shared" si="1"/>
        <v>0</v>
      </c>
      <c r="K20" s="127">
        <f t="shared" si="2"/>
        <v>0</v>
      </c>
    </row>
    <row r="21" spans="1:13" ht="69.75" customHeight="1">
      <c r="A21" s="24"/>
      <c r="B21" s="24"/>
      <c r="C21" s="28" t="s">
        <v>49</v>
      </c>
      <c r="D21" s="28" t="s">
        <v>50</v>
      </c>
      <c r="E21" s="29"/>
      <c r="F21" s="30">
        <v>0.55000000000000004</v>
      </c>
      <c r="G21" s="31">
        <v>2</v>
      </c>
      <c r="H21" s="32">
        <f t="shared" si="0"/>
        <v>1.1000000000000001</v>
      </c>
      <c r="I21" s="128"/>
      <c r="J21" s="129">
        <f t="shared" si="1"/>
        <v>0</v>
      </c>
      <c r="K21" s="127">
        <f t="shared" si="2"/>
        <v>0</v>
      </c>
    </row>
    <row r="22" spans="1:13" ht="69.75" customHeight="1">
      <c r="A22" s="24"/>
      <c r="B22" s="24"/>
      <c r="C22" s="15" t="s">
        <v>51</v>
      </c>
      <c r="D22" s="15" t="s">
        <v>52</v>
      </c>
      <c r="E22" s="16"/>
      <c r="F22" s="17">
        <v>1.1000000000000001</v>
      </c>
      <c r="G22" s="33">
        <v>1</v>
      </c>
      <c r="H22" s="19">
        <f t="shared" si="0"/>
        <v>1.1000000000000001</v>
      </c>
      <c r="I22" s="126"/>
      <c r="J22" s="125">
        <f t="shared" si="1"/>
        <v>0</v>
      </c>
      <c r="K22" s="127">
        <f t="shared" si="2"/>
        <v>0</v>
      </c>
    </row>
    <row r="23" spans="1:13" ht="69.75" customHeight="1">
      <c r="A23" s="24"/>
      <c r="B23" s="24"/>
      <c r="C23" s="15" t="s">
        <v>53</v>
      </c>
      <c r="D23" s="15" t="s">
        <v>54</v>
      </c>
      <c r="E23" s="16"/>
      <c r="F23" s="17">
        <v>0.55000000000000004</v>
      </c>
      <c r="G23" s="18">
        <v>1</v>
      </c>
      <c r="H23" s="19">
        <f t="shared" si="0"/>
        <v>0.55000000000000004</v>
      </c>
      <c r="I23" s="126"/>
      <c r="J23" s="125">
        <f t="shared" si="1"/>
        <v>0</v>
      </c>
      <c r="K23" s="127">
        <f t="shared" si="2"/>
        <v>0</v>
      </c>
    </row>
    <row r="24" spans="1:13" ht="69.75" customHeight="1">
      <c r="A24" s="24"/>
      <c r="B24" s="24"/>
      <c r="C24" s="28" t="s">
        <v>55</v>
      </c>
      <c r="D24" s="28" t="s">
        <v>56</v>
      </c>
      <c r="E24" s="29"/>
      <c r="F24" s="30">
        <v>0.55000000000000004</v>
      </c>
      <c r="G24" s="31">
        <v>2</v>
      </c>
      <c r="H24" s="32">
        <f t="shared" si="0"/>
        <v>1.1000000000000001</v>
      </c>
      <c r="I24" s="128"/>
      <c r="J24" s="129">
        <f t="shared" si="1"/>
        <v>0</v>
      </c>
      <c r="K24" s="127">
        <f t="shared" si="2"/>
        <v>0</v>
      </c>
    </row>
    <row r="25" spans="1:13" ht="69.75" customHeight="1">
      <c r="A25" s="24"/>
      <c r="B25" s="24"/>
      <c r="C25" s="15" t="s">
        <v>57</v>
      </c>
      <c r="D25" s="15" t="s">
        <v>58</v>
      </c>
      <c r="E25" s="16"/>
      <c r="F25" s="17">
        <v>0.55000000000000004</v>
      </c>
      <c r="G25" s="18">
        <v>1</v>
      </c>
      <c r="H25" s="19">
        <f t="shared" si="0"/>
        <v>0.55000000000000004</v>
      </c>
      <c r="I25" s="126"/>
      <c r="J25" s="125">
        <f t="shared" si="1"/>
        <v>0</v>
      </c>
      <c r="K25" s="127">
        <f t="shared" si="2"/>
        <v>0</v>
      </c>
    </row>
    <row r="26" spans="1:13" s="2" customFormat="1" ht="72" customHeight="1">
      <c r="A26" s="14"/>
      <c r="B26" s="14"/>
      <c r="C26" s="28" t="s">
        <v>59</v>
      </c>
      <c r="D26" s="34" t="s">
        <v>60</v>
      </c>
      <c r="E26" s="29"/>
      <c r="F26" s="30">
        <v>0.5</v>
      </c>
      <c r="G26" s="35">
        <v>1</v>
      </c>
      <c r="H26" s="32">
        <f t="shared" si="0"/>
        <v>0.5</v>
      </c>
      <c r="I26" s="130"/>
      <c r="J26" s="131">
        <f t="shared" si="1"/>
        <v>0</v>
      </c>
      <c r="K26" s="124">
        <f t="shared" si="2"/>
        <v>0</v>
      </c>
    </row>
    <row r="27" spans="1:13" ht="69.75" customHeight="1">
      <c r="A27" s="24"/>
      <c r="B27" s="24"/>
      <c r="C27" s="28" t="s">
        <v>61</v>
      </c>
      <c r="D27" s="28" t="s">
        <v>62</v>
      </c>
      <c r="E27" s="29"/>
      <c r="F27" s="30">
        <v>0.5</v>
      </c>
      <c r="G27" s="31">
        <v>2</v>
      </c>
      <c r="H27" s="32">
        <f t="shared" si="0"/>
        <v>1</v>
      </c>
      <c r="I27" s="128"/>
      <c r="J27" s="129">
        <f t="shared" si="1"/>
        <v>0</v>
      </c>
      <c r="K27" s="127">
        <f t="shared" si="2"/>
        <v>0</v>
      </c>
    </row>
    <row r="28" spans="1:13" ht="69.75" customHeight="1">
      <c r="A28" s="24"/>
      <c r="B28" s="24"/>
      <c r="C28" s="28" t="s">
        <v>63</v>
      </c>
      <c r="D28" s="28" t="s">
        <v>64</v>
      </c>
      <c r="E28" s="29"/>
      <c r="F28" s="30">
        <v>0.6</v>
      </c>
      <c r="G28" s="31">
        <v>1</v>
      </c>
      <c r="H28" s="32">
        <f t="shared" si="0"/>
        <v>0.6</v>
      </c>
      <c r="I28" s="128"/>
      <c r="J28" s="129">
        <f t="shared" si="1"/>
        <v>0</v>
      </c>
      <c r="K28" s="127">
        <f t="shared" si="2"/>
        <v>0</v>
      </c>
    </row>
    <row r="29" spans="1:13" ht="69.75" customHeight="1">
      <c r="A29" s="24"/>
      <c r="B29" s="24"/>
      <c r="C29" s="28" t="s">
        <v>65</v>
      </c>
      <c r="D29" s="28" t="s">
        <v>66</v>
      </c>
      <c r="E29" s="29"/>
      <c r="F29" s="30">
        <v>0.8</v>
      </c>
      <c r="G29" s="31">
        <v>1</v>
      </c>
      <c r="H29" s="32">
        <f t="shared" si="0"/>
        <v>0.8</v>
      </c>
      <c r="I29" s="128"/>
      <c r="J29" s="129">
        <f t="shared" si="1"/>
        <v>0</v>
      </c>
      <c r="K29" s="127">
        <f t="shared" si="2"/>
        <v>0</v>
      </c>
      <c r="M29" s="4">
        <f>45-7</f>
        <v>38</v>
      </c>
    </row>
    <row r="30" spans="1:13" ht="69.75" customHeight="1">
      <c r="A30" s="24"/>
      <c r="B30" s="24"/>
      <c r="C30" s="15" t="s">
        <v>67</v>
      </c>
      <c r="D30" s="15" t="s">
        <v>68</v>
      </c>
      <c r="E30" s="16"/>
      <c r="F30" s="17">
        <v>2.6</v>
      </c>
      <c r="G30" s="36">
        <v>1</v>
      </c>
      <c r="H30" s="19">
        <f t="shared" si="0"/>
        <v>2.6</v>
      </c>
      <c r="I30" s="126"/>
      <c r="J30" s="125">
        <f t="shared" si="1"/>
        <v>0</v>
      </c>
      <c r="K30" s="127">
        <f t="shared" si="2"/>
        <v>0</v>
      </c>
    </row>
    <row r="31" spans="1:13" ht="69.75" customHeight="1">
      <c r="A31" s="378" t="s">
        <v>69</v>
      </c>
      <c r="B31" s="378" t="s">
        <v>70</v>
      </c>
      <c r="C31" s="15" t="s">
        <v>71</v>
      </c>
      <c r="D31" s="15" t="s">
        <v>72</v>
      </c>
      <c r="E31" s="384"/>
      <c r="F31" s="17">
        <v>1.5</v>
      </c>
      <c r="G31" s="36">
        <v>2</v>
      </c>
      <c r="H31" s="19">
        <f t="shared" si="0"/>
        <v>3</v>
      </c>
      <c r="I31" s="126"/>
      <c r="J31" s="125">
        <f t="shared" si="1"/>
        <v>0</v>
      </c>
      <c r="K31" s="127">
        <f t="shared" si="2"/>
        <v>0</v>
      </c>
    </row>
    <row r="32" spans="1:13" ht="69.75" customHeight="1">
      <c r="A32" s="378"/>
      <c r="B32" s="378"/>
      <c r="C32" s="15" t="s">
        <v>73</v>
      </c>
      <c r="D32" s="15" t="s">
        <v>74</v>
      </c>
      <c r="E32" s="384"/>
      <c r="F32" s="17">
        <v>3</v>
      </c>
      <c r="G32" s="36">
        <v>1</v>
      </c>
      <c r="H32" s="19">
        <f t="shared" si="0"/>
        <v>3</v>
      </c>
      <c r="I32" s="126"/>
      <c r="J32" s="125">
        <f t="shared" si="1"/>
        <v>0</v>
      </c>
      <c r="K32" s="127">
        <f t="shared" si="2"/>
        <v>0</v>
      </c>
    </row>
    <row r="33" spans="1:13" ht="69.75" customHeight="1">
      <c r="A33" s="378"/>
      <c r="B33" s="378"/>
      <c r="C33" s="37" t="s">
        <v>75</v>
      </c>
      <c r="D33" s="37" t="s">
        <v>76</v>
      </c>
      <c r="E33" s="385"/>
      <c r="F33" s="38">
        <v>3</v>
      </c>
      <c r="G33" s="39">
        <v>1</v>
      </c>
      <c r="H33" s="40">
        <f t="shared" si="0"/>
        <v>3</v>
      </c>
      <c r="I33" s="132"/>
      <c r="J33" s="133">
        <f t="shared" si="1"/>
        <v>0</v>
      </c>
      <c r="K33" s="134">
        <f t="shared" si="2"/>
        <v>0</v>
      </c>
    </row>
    <row r="34" spans="1:13" ht="69.75" customHeight="1">
      <c r="A34" s="378" t="s">
        <v>77</v>
      </c>
      <c r="B34" s="379" t="s">
        <v>78</v>
      </c>
      <c r="C34" s="42" t="s">
        <v>79</v>
      </c>
      <c r="D34" s="43" t="s">
        <v>80</v>
      </c>
      <c r="E34" s="386"/>
      <c r="F34" s="44">
        <v>9</v>
      </c>
      <c r="G34" s="45">
        <v>1</v>
      </c>
      <c r="H34" s="46">
        <f t="shared" si="0"/>
        <v>9</v>
      </c>
      <c r="I34" s="135"/>
      <c r="J34" s="136">
        <f t="shared" si="1"/>
        <v>0</v>
      </c>
      <c r="K34" s="137">
        <f t="shared" si="2"/>
        <v>0</v>
      </c>
    </row>
    <row r="35" spans="1:13" ht="69.75" customHeight="1">
      <c r="A35" s="378"/>
      <c r="B35" s="379"/>
      <c r="C35" s="47" t="s">
        <v>81</v>
      </c>
      <c r="D35" s="28" t="s">
        <v>82</v>
      </c>
      <c r="E35" s="387"/>
      <c r="F35" s="30">
        <v>9</v>
      </c>
      <c r="G35" s="48">
        <v>1</v>
      </c>
      <c r="H35" s="32">
        <f t="shared" si="0"/>
        <v>9</v>
      </c>
      <c r="I35" s="128"/>
      <c r="J35" s="138">
        <f t="shared" si="1"/>
        <v>0</v>
      </c>
      <c r="K35" s="139">
        <f t="shared" si="2"/>
        <v>0</v>
      </c>
    </row>
    <row r="36" spans="1:13" ht="69.75" customHeight="1">
      <c r="A36" s="378"/>
      <c r="B36" s="379"/>
      <c r="C36" s="47" t="s">
        <v>83</v>
      </c>
      <c r="D36" s="28" t="s">
        <v>84</v>
      </c>
      <c r="E36" s="387"/>
      <c r="F36" s="30">
        <v>9</v>
      </c>
      <c r="G36" s="48">
        <v>1</v>
      </c>
      <c r="H36" s="32">
        <f t="shared" si="0"/>
        <v>9</v>
      </c>
      <c r="I36" s="128"/>
      <c r="J36" s="138">
        <f t="shared" si="1"/>
        <v>0</v>
      </c>
      <c r="K36" s="139">
        <f t="shared" si="2"/>
        <v>0</v>
      </c>
      <c r="M36" s="140"/>
    </row>
    <row r="37" spans="1:13" ht="78" customHeight="1">
      <c r="A37" s="378"/>
      <c r="B37" s="379"/>
      <c r="C37" s="47" t="s">
        <v>85</v>
      </c>
      <c r="D37" s="28" t="s">
        <v>86</v>
      </c>
      <c r="E37" s="387"/>
      <c r="F37" s="30">
        <v>9</v>
      </c>
      <c r="G37" s="48">
        <v>1</v>
      </c>
      <c r="H37" s="32">
        <f t="shared" si="0"/>
        <v>9</v>
      </c>
      <c r="I37" s="128"/>
      <c r="J37" s="138">
        <f t="shared" si="1"/>
        <v>0</v>
      </c>
      <c r="K37" s="139">
        <f t="shared" si="2"/>
        <v>0</v>
      </c>
    </row>
    <row r="38" spans="1:13" ht="78" customHeight="1">
      <c r="A38" s="24"/>
      <c r="B38" s="41"/>
      <c r="C38" s="49" t="s">
        <v>87</v>
      </c>
      <c r="D38" s="50" t="s">
        <v>88</v>
      </c>
      <c r="E38" s="51"/>
      <c r="F38" s="52">
        <v>1</v>
      </c>
      <c r="G38" s="53">
        <v>2</v>
      </c>
      <c r="H38" s="54">
        <f t="shared" si="0"/>
        <v>2</v>
      </c>
      <c r="I38" s="141"/>
      <c r="J38" s="142">
        <f t="shared" si="1"/>
        <v>0</v>
      </c>
      <c r="K38" s="143">
        <f t="shared" si="2"/>
        <v>0</v>
      </c>
    </row>
    <row r="39" spans="1:13" ht="69.75" customHeight="1">
      <c r="A39" s="378" t="s">
        <v>89</v>
      </c>
      <c r="B39" s="379" t="s">
        <v>90</v>
      </c>
      <c r="C39" s="55" t="s">
        <v>91</v>
      </c>
      <c r="D39" s="56" t="s">
        <v>90</v>
      </c>
      <c r="E39" s="57"/>
      <c r="F39" s="58">
        <v>59</v>
      </c>
      <c r="G39" s="59">
        <v>1</v>
      </c>
      <c r="H39" s="60">
        <f t="shared" si="0"/>
        <v>59</v>
      </c>
      <c r="I39" s="144"/>
      <c r="J39" s="145">
        <f t="shared" si="1"/>
        <v>0</v>
      </c>
      <c r="K39" s="146">
        <f t="shared" si="2"/>
        <v>0</v>
      </c>
    </row>
    <row r="40" spans="1:13" ht="69.75" customHeight="1">
      <c r="A40" s="378"/>
      <c r="B40" s="379"/>
      <c r="C40" s="47" t="s">
        <v>92</v>
      </c>
      <c r="D40" s="28" t="s">
        <v>93</v>
      </c>
      <c r="E40" s="29"/>
      <c r="F40" s="61">
        <v>0.5</v>
      </c>
      <c r="G40" s="62">
        <v>1</v>
      </c>
      <c r="H40" s="63">
        <f t="shared" si="0"/>
        <v>0.5</v>
      </c>
      <c r="I40" s="128"/>
      <c r="J40" s="129">
        <f t="shared" si="1"/>
        <v>0</v>
      </c>
      <c r="K40" s="127">
        <f t="shared" si="2"/>
        <v>0</v>
      </c>
    </row>
    <row r="41" spans="1:13" ht="69.75" customHeight="1">
      <c r="A41" s="378"/>
      <c r="B41" s="379"/>
      <c r="C41" s="64" t="s">
        <v>94</v>
      </c>
      <c r="D41" s="65" t="s">
        <v>95</v>
      </c>
      <c r="E41" s="66"/>
      <c r="F41" s="67">
        <v>0.2</v>
      </c>
      <c r="G41" s="68">
        <v>5</v>
      </c>
      <c r="H41" s="69">
        <f t="shared" si="0"/>
        <v>1</v>
      </c>
      <c r="I41" s="147"/>
      <c r="J41" s="148">
        <f t="shared" si="1"/>
        <v>0</v>
      </c>
      <c r="K41" s="127">
        <f t="shared" si="2"/>
        <v>0</v>
      </c>
      <c r="M41" s="4">
        <f>1/G41</f>
        <v>0.2</v>
      </c>
    </row>
    <row r="42" spans="1:13" ht="69.75" customHeight="1">
      <c r="A42" s="378"/>
      <c r="B42" s="379"/>
      <c r="C42" s="49" t="s">
        <v>96</v>
      </c>
      <c r="D42" s="70" t="s">
        <v>97</v>
      </c>
      <c r="E42" s="71"/>
      <c r="F42" s="52">
        <v>1.5</v>
      </c>
      <c r="G42" s="53">
        <v>1</v>
      </c>
      <c r="H42" s="54">
        <f t="shared" si="0"/>
        <v>1.5</v>
      </c>
      <c r="I42" s="149"/>
      <c r="J42" s="150">
        <f t="shared" si="1"/>
        <v>0</v>
      </c>
      <c r="K42" s="127">
        <f t="shared" si="2"/>
        <v>0</v>
      </c>
    </row>
    <row r="43" spans="1:13" ht="69.75" customHeight="1">
      <c r="A43" s="24"/>
      <c r="B43" s="24"/>
      <c r="C43" s="56" t="s">
        <v>98</v>
      </c>
      <c r="D43" s="72" t="s">
        <v>99</v>
      </c>
      <c r="E43" s="56"/>
      <c r="F43" s="58">
        <v>1.5</v>
      </c>
      <c r="G43" s="59">
        <v>1</v>
      </c>
      <c r="H43" s="60">
        <f t="shared" si="0"/>
        <v>1.5</v>
      </c>
      <c r="I43" s="151"/>
      <c r="J43" s="145">
        <f t="shared" si="1"/>
        <v>0</v>
      </c>
      <c r="K43" s="127">
        <f t="shared" si="2"/>
        <v>0</v>
      </c>
    </row>
    <row r="44" spans="1:13" ht="69.75" customHeight="1">
      <c r="A44" s="378" t="s">
        <v>100</v>
      </c>
      <c r="B44" s="378" t="s">
        <v>101</v>
      </c>
      <c r="C44" s="56" t="s">
        <v>102</v>
      </c>
      <c r="D44" s="72" t="s">
        <v>103</v>
      </c>
      <c r="E44" s="57"/>
      <c r="F44" s="58">
        <v>119</v>
      </c>
      <c r="G44" s="59">
        <v>1</v>
      </c>
      <c r="H44" s="60">
        <f t="shared" si="0"/>
        <v>119</v>
      </c>
      <c r="I44" s="144"/>
      <c r="J44" s="145">
        <f t="shared" si="1"/>
        <v>0</v>
      </c>
      <c r="K44" s="127">
        <f t="shared" si="2"/>
        <v>0</v>
      </c>
    </row>
    <row r="45" spans="1:13" ht="69.75" customHeight="1">
      <c r="A45" s="378"/>
      <c r="B45" s="378"/>
      <c r="C45" s="56" t="s">
        <v>102</v>
      </c>
      <c r="D45" s="72" t="s">
        <v>103</v>
      </c>
      <c r="E45" s="57"/>
      <c r="F45" s="58">
        <f>160-28</f>
        <v>132</v>
      </c>
      <c r="G45" s="59">
        <v>1</v>
      </c>
      <c r="H45" s="60">
        <f t="shared" ref="H45:H69" si="3">F45*G45</f>
        <v>132</v>
      </c>
      <c r="I45" s="144"/>
      <c r="J45" s="145">
        <f t="shared" ref="J45:J69" si="4">G45*I45</f>
        <v>0</v>
      </c>
      <c r="K45" s="127">
        <f t="shared" ref="K45:K69" si="5">H45*I45</f>
        <v>0</v>
      </c>
    </row>
    <row r="46" spans="1:13" ht="69.75" customHeight="1">
      <c r="A46" s="378"/>
      <c r="B46" s="378"/>
      <c r="C46" s="28" t="s">
        <v>104</v>
      </c>
      <c r="D46" s="34" t="s">
        <v>105</v>
      </c>
      <c r="E46" s="29"/>
      <c r="F46" s="30">
        <v>0.39</v>
      </c>
      <c r="G46" s="80">
        <v>4</v>
      </c>
      <c r="H46" s="32">
        <f t="shared" si="3"/>
        <v>1.56</v>
      </c>
      <c r="I46" s="128"/>
      <c r="J46" s="129">
        <f t="shared" si="4"/>
        <v>0</v>
      </c>
      <c r="K46" s="127">
        <f t="shared" si="5"/>
        <v>0</v>
      </c>
    </row>
    <row r="47" spans="1:13" ht="69.75" customHeight="1">
      <c r="A47" s="105"/>
      <c r="B47" s="105"/>
      <c r="C47" s="65" t="s">
        <v>106</v>
      </c>
      <c r="D47" s="220" t="s">
        <v>107</v>
      </c>
      <c r="E47" s="66"/>
      <c r="F47" s="67">
        <v>28</v>
      </c>
      <c r="G47" s="218">
        <v>1</v>
      </c>
      <c r="H47" s="69">
        <f t="shared" si="3"/>
        <v>28</v>
      </c>
      <c r="I47" s="147"/>
      <c r="J47" s="148">
        <f t="shared" si="4"/>
        <v>0</v>
      </c>
      <c r="K47" s="127">
        <f t="shared" si="5"/>
        <v>0</v>
      </c>
    </row>
    <row r="48" spans="1:13" ht="69.75" customHeight="1">
      <c r="A48" s="105"/>
      <c r="B48" s="105"/>
      <c r="C48" s="65" t="s">
        <v>108</v>
      </c>
      <c r="D48" s="220" t="s">
        <v>109</v>
      </c>
      <c r="E48" s="66"/>
      <c r="F48" s="67">
        <v>31.2</v>
      </c>
      <c r="G48" s="218">
        <v>1</v>
      </c>
      <c r="H48" s="69">
        <f t="shared" si="3"/>
        <v>31.2</v>
      </c>
      <c r="I48" s="147"/>
      <c r="J48" s="148">
        <f t="shared" si="4"/>
        <v>0</v>
      </c>
      <c r="K48" s="127">
        <f t="shared" si="5"/>
        <v>0</v>
      </c>
    </row>
    <row r="49" spans="1:11" ht="69.75" customHeight="1">
      <c r="A49" s="378" t="s">
        <v>110</v>
      </c>
      <c r="B49" s="379" t="s">
        <v>111</v>
      </c>
      <c r="C49" s="86" t="s">
        <v>112</v>
      </c>
      <c r="D49" s="87" t="s">
        <v>113</v>
      </c>
      <c r="E49" s="88"/>
      <c r="F49" s="219">
        <v>93.5</v>
      </c>
      <c r="G49" s="90">
        <v>1</v>
      </c>
      <c r="H49" s="91">
        <f t="shared" si="3"/>
        <v>93.5</v>
      </c>
      <c r="I49" s="157"/>
      <c r="J49" s="158">
        <f t="shared" si="4"/>
        <v>0</v>
      </c>
      <c r="K49" s="127">
        <f t="shared" si="5"/>
        <v>0</v>
      </c>
    </row>
    <row r="50" spans="1:11" ht="75.75" customHeight="1">
      <c r="A50" s="378"/>
      <c r="B50" s="379"/>
      <c r="C50" s="47" t="s">
        <v>114</v>
      </c>
      <c r="D50" s="34" t="s">
        <v>115</v>
      </c>
      <c r="E50" s="92"/>
      <c r="F50" s="61">
        <v>93</v>
      </c>
      <c r="G50" s="62">
        <v>1</v>
      </c>
      <c r="H50" s="63">
        <f t="shared" si="3"/>
        <v>93</v>
      </c>
      <c r="I50" s="128"/>
      <c r="J50" s="129">
        <f t="shared" si="4"/>
        <v>0</v>
      </c>
      <c r="K50" s="127">
        <f t="shared" si="5"/>
        <v>0</v>
      </c>
    </row>
    <row r="51" spans="1:11" ht="81" customHeight="1">
      <c r="A51" s="378"/>
      <c r="B51" s="379"/>
      <c r="C51" s="47" t="s">
        <v>116</v>
      </c>
      <c r="D51" s="34" t="s">
        <v>117</v>
      </c>
      <c r="E51" s="92"/>
      <c r="F51" s="30">
        <v>1.5</v>
      </c>
      <c r="G51" s="48">
        <v>1</v>
      </c>
      <c r="H51" s="32">
        <f t="shared" si="3"/>
        <v>1.5</v>
      </c>
      <c r="I51" s="128"/>
      <c r="J51" s="129">
        <f t="shared" si="4"/>
        <v>0</v>
      </c>
      <c r="K51" s="127">
        <f t="shared" si="5"/>
        <v>0</v>
      </c>
    </row>
    <row r="52" spans="1:11" ht="69.75" customHeight="1">
      <c r="A52" s="378"/>
      <c r="B52" s="379"/>
      <c r="C52" s="49" t="s">
        <v>118</v>
      </c>
      <c r="D52" s="70" t="s">
        <v>119</v>
      </c>
      <c r="E52" s="71"/>
      <c r="F52" s="52">
        <v>5</v>
      </c>
      <c r="G52" s="53">
        <v>1</v>
      </c>
      <c r="H52" s="54">
        <f t="shared" si="3"/>
        <v>5</v>
      </c>
      <c r="I52" s="149"/>
      <c r="J52" s="150">
        <f t="shared" si="4"/>
        <v>0</v>
      </c>
      <c r="K52" s="127">
        <f t="shared" si="5"/>
        <v>0</v>
      </c>
    </row>
    <row r="53" spans="1:11" ht="81" customHeight="1">
      <c r="A53" s="378" t="s">
        <v>120</v>
      </c>
      <c r="B53" s="379" t="s">
        <v>121</v>
      </c>
      <c r="C53" s="42" t="s">
        <v>122</v>
      </c>
      <c r="D53" s="43" t="s">
        <v>123</v>
      </c>
      <c r="E53" s="388"/>
      <c r="F53" s="44">
        <v>124.5</v>
      </c>
      <c r="G53" s="94">
        <v>1</v>
      </c>
      <c r="H53" s="46">
        <f t="shared" si="3"/>
        <v>124.5</v>
      </c>
      <c r="I53" s="135"/>
      <c r="J53" s="159">
        <f t="shared" si="4"/>
        <v>0</v>
      </c>
      <c r="K53" s="127">
        <f t="shared" si="5"/>
        <v>0</v>
      </c>
    </row>
    <row r="54" spans="1:11" ht="81" customHeight="1">
      <c r="A54" s="378"/>
      <c r="B54" s="379"/>
      <c r="C54" s="47" t="s">
        <v>124</v>
      </c>
      <c r="D54" s="28" t="s">
        <v>125</v>
      </c>
      <c r="E54" s="389"/>
      <c r="F54" s="30">
        <v>0.5</v>
      </c>
      <c r="G54" s="31">
        <v>2</v>
      </c>
      <c r="H54" s="32">
        <f t="shared" si="3"/>
        <v>1</v>
      </c>
      <c r="I54" s="160"/>
      <c r="J54" s="129">
        <f t="shared" si="4"/>
        <v>0</v>
      </c>
      <c r="K54" s="127">
        <f t="shared" si="5"/>
        <v>0</v>
      </c>
    </row>
    <row r="55" spans="1:11" ht="81" customHeight="1">
      <c r="A55" s="378"/>
      <c r="B55" s="379"/>
      <c r="C55" s="47" t="s">
        <v>126</v>
      </c>
      <c r="D55" s="28" t="s">
        <v>127</v>
      </c>
      <c r="E55" s="389"/>
      <c r="F55" s="30">
        <v>2</v>
      </c>
      <c r="G55" s="31">
        <v>1</v>
      </c>
      <c r="H55" s="32">
        <f t="shared" si="3"/>
        <v>2</v>
      </c>
      <c r="I55" s="128"/>
      <c r="J55" s="129">
        <f t="shared" si="4"/>
        <v>0</v>
      </c>
      <c r="K55" s="127">
        <f t="shared" si="5"/>
        <v>0</v>
      </c>
    </row>
    <row r="56" spans="1:11" ht="69.75" customHeight="1">
      <c r="A56" s="378"/>
      <c r="B56" s="379"/>
      <c r="C56" s="49" t="s">
        <v>128</v>
      </c>
      <c r="D56" s="70" t="s">
        <v>129</v>
      </c>
      <c r="E56" s="390"/>
      <c r="F56" s="95">
        <v>1.5</v>
      </c>
      <c r="G56" s="96">
        <v>1</v>
      </c>
      <c r="H56" s="97">
        <f t="shared" si="3"/>
        <v>1.5</v>
      </c>
      <c r="I56" s="149"/>
      <c r="J56" s="150">
        <f t="shared" si="4"/>
        <v>0</v>
      </c>
      <c r="K56" s="127">
        <f t="shared" si="5"/>
        <v>0</v>
      </c>
    </row>
    <row r="57" spans="1:11" ht="69.75" customHeight="1">
      <c r="A57" s="105"/>
      <c r="B57" s="113"/>
      <c r="C57" s="221" t="s">
        <v>130</v>
      </c>
      <c r="D57" s="222" t="s">
        <v>131</v>
      </c>
      <c r="E57" s="223"/>
      <c r="F57" s="224">
        <v>55</v>
      </c>
      <c r="G57" s="225">
        <v>1</v>
      </c>
      <c r="H57" s="226">
        <f t="shared" si="3"/>
        <v>55</v>
      </c>
      <c r="I57" s="227"/>
      <c r="J57" s="228">
        <f t="shared" si="4"/>
        <v>0</v>
      </c>
      <c r="K57" s="127">
        <f t="shared" si="5"/>
        <v>0</v>
      </c>
    </row>
    <row r="58" spans="1:11" ht="69.75" customHeight="1">
      <c r="A58" s="105"/>
      <c r="B58" s="113"/>
      <c r="C58" s="230" t="s">
        <v>132</v>
      </c>
      <c r="D58" s="231" t="s">
        <v>133</v>
      </c>
      <c r="E58" s="232"/>
      <c r="F58" s="233">
        <v>55</v>
      </c>
      <c r="G58" s="234">
        <v>1</v>
      </c>
      <c r="H58" s="235">
        <f t="shared" si="3"/>
        <v>55</v>
      </c>
      <c r="I58" s="238"/>
      <c r="J58" s="239">
        <f t="shared" si="4"/>
        <v>0</v>
      </c>
      <c r="K58" s="127">
        <f t="shared" si="5"/>
        <v>0</v>
      </c>
    </row>
    <row r="59" spans="1:11" ht="69.75" customHeight="1">
      <c r="A59" s="105"/>
      <c r="B59" s="105"/>
      <c r="C59" s="37" t="s">
        <v>134</v>
      </c>
      <c r="D59" s="37" t="s">
        <v>135</v>
      </c>
      <c r="E59" s="106"/>
      <c r="F59" s="38">
        <v>47.5</v>
      </c>
      <c r="G59" s="107">
        <v>1</v>
      </c>
      <c r="H59" s="40">
        <f t="shared" si="3"/>
        <v>47.5</v>
      </c>
      <c r="I59" s="132"/>
      <c r="J59" s="133">
        <f t="shared" si="4"/>
        <v>0</v>
      </c>
      <c r="K59" s="127">
        <f t="shared" si="5"/>
        <v>0</v>
      </c>
    </row>
    <row r="60" spans="1:11" ht="69.75" customHeight="1">
      <c r="A60" s="378" t="s">
        <v>136</v>
      </c>
      <c r="B60" s="379" t="s">
        <v>137</v>
      </c>
      <c r="C60" s="42" t="s">
        <v>136</v>
      </c>
      <c r="D60" s="43" t="s">
        <v>137</v>
      </c>
      <c r="E60" s="108"/>
      <c r="F60" s="44">
        <v>5.5</v>
      </c>
      <c r="G60" s="94">
        <v>1</v>
      </c>
      <c r="H60" s="46">
        <f t="shared" si="3"/>
        <v>5.5</v>
      </c>
      <c r="I60" s="135"/>
      <c r="J60" s="159">
        <f t="shared" si="4"/>
        <v>0</v>
      </c>
      <c r="K60" s="127">
        <f t="shared" si="5"/>
        <v>0</v>
      </c>
    </row>
    <row r="61" spans="1:11" ht="69.75" customHeight="1">
      <c r="A61" s="378"/>
      <c r="B61" s="379"/>
      <c r="C61" s="47" t="s">
        <v>138</v>
      </c>
      <c r="D61" s="28" t="s">
        <v>139</v>
      </c>
      <c r="E61" s="29"/>
      <c r="F61" s="30">
        <v>0.5</v>
      </c>
      <c r="G61" s="31">
        <v>1</v>
      </c>
      <c r="H61" s="32">
        <f t="shared" si="3"/>
        <v>0.5</v>
      </c>
      <c r="I61" s="128"/>
      <c r="J61" s="129">
        <f t="shared" si="4"/>
        <v>0</v>
      </c>
      <c r="K61" s="127">
        <f t="shared" si="5"/>
        <v>0</v>
      </c>
    </row>
    <row r="62" spans="1:11" ht="69.75" customHeight="1">
      <c r="A62" s="378"/>
      <c r="B62" s="379"/>
      <c r="C62" s="49" t="s">
        <v>140</v>
      </c>
      <c r="D62" s="70" t="s">
        <v>141</v>
      </c>
      <c r="E62" s="71"/>
      <c r="F62" s="52">
        <v>1.5</v>
      </c>
      <c r="G62" s="109">
        <v>1</v>
      </c>
      <c r="H62" s="54">
        <f t="shared" si="3"/>
        <v>1.5</v>
      </c>
      <c r="I62" s="149"/>
      <c r="J62" s="150">
        <f t="shared" si="4"/>
        <v>0</v>
      </c>
      <c r="K62" s="127">
        <f t="shared" si="5"/>
        <v>0</v>
      </c>
    </row>
    <row r="63" spans="1:11" ht="69.75" customHeight="1">
      <c r="A63" s="105"/>
      <c r="B63" s="105"/>
      <c r="C63" s="37" t="s">
        <v>142</v>
      </c>
      <c r="D63" s="37" t="s">
        <v>143</v>
      </c>
      <c r="E63" s="106"/>
      <c r="F63" s="38">
        <v>120</v>
      </c>
      <c r="G63" s="107">
        <v>1</v>
      </c>
      <c r="H63" s="40">
        <f t="shared" si="3"/>
        <v>120</v>
      </c>
      <c r="I63" s="132"/>
      <c r="J63" s="133">
        <f t="shared" si="4"/>
        <v>0</v>
      </c>
      <c r="K63" s="127">
        <f t="shared" si="5"/>
        <v>0</v>
      </c>
    </row>
    <row r="64" spans="1:11" ht="69.75" customHeight="1">
      <c r="A64" s="378" t="s">
        <v>144</v>
      </c>
      <c r="B64" s="379" t="s">
        <v>145</v>
      </c>
      <c r="C64" s="221" t="s">
        <v>146</v>
      </c>
      <c r="D64" s="222" t="s">
        <v>147</v>
      </c>
      <c r="E64" s="223"/>
      <c r="F64" s="89">
        <v>10</v>
      </c>
      <c r="G64" s="236">
        <v>1</v>
      </c>
      <c r="H64" s="237">
        <f t="shared" si="3"/>
        <v>10</v>
      </c>
      <c r="I64" s="227"/>
      <c r="J64" s="228">
        <f t="shared" si="4"/>
        <v>0</v>
      </c>
      <c r="K64" s="127">
        <f t="shared" si="5"/>
        <v>0</v>
      </c>
    </row>
    <row r="65" spans="1:13" ht="69.75" customHeight="1">
      <c r="A65" s="378"/>
      <c r="B65" s="379"/>
      <c r="C65" s="240" t="s">
        <v>148</v>
      </c>
      <c r="D65" s="15" t="s">
        <v>149</v>
      </c>
      <c r="E65" s="16"/>
      <c r="F65" s="241">
        <v>10</v>
      </c>
      <c r="G65" s="242">
        <v>1</v>
      </c>
      <c r="H65" s="243">
        <f t="shared" si="3"/>
        <v>10</v>
      </c>
      <c r="I65" s="126"/>
      <c r="J65" s="125">
        <f t="shared" si="4"/>
        <v>0</v>
      </c>
      <c r="K65" s="127">
        <f t="shared" si="5"/>
        <v>0</v>
      </c>
    </row>
    <row r="66" spans="1:13" ht="69.75" customHeight="1">
      <c r="A66" s="378"/>
      <c r="B66" s="379"/>
      <c r="C66" s="230" t="s">
        <v>150</v>
      </c>
      <c r="D66" s="231" t="s">
        <v>151</v>
      </c>
      <c r="E66" s="232"/>
      <c r="F66" s="244">
        <v>10</v>
      </c>
      <c r="G66" s="245">
        <v>1</v>
      </c>
      <c r="H66" s="246">
        <f t="shared" si="3"/>
        <v>10</v>
      </c>
      <c r="I66" s="238"/>
      <c r="J66" s="239">
        <f t="shared" si="4"/>
        <v>0</v>
      </c>
      <c r="K66" s="127">
        <f t="shared" si="5"/>
        <v>0</v>
      </c>
    </row>
    <row r="67" spans="1:13" ht="69.75" customHeight="1">
      <c r="A67" s="378"/>
      <c r="B67" s="378"/>
      <c r="C67" s="165" t="s">
        <v>152</v>
      </c>
      <c r="D67" s="165" t="s">
        <v>153</v>
      </c>
      <c r="E67" s="166"/>
      <c r="F67" s="61">
        <v>0.25</v>
      </c>
      <c r="G67" s="62">
        <v>2</v>
      </c>
      <c r="H67" s="63">
        <f t="shared" si="3"/>
        <v>0.5</v>
      </c>
      <c r="I67" s="200"/>
      <c r="J67" s="201">
        <f t="shared" si="4"/>
        <v>0</v>
      </c>
      <c r="K67" s="127">
        <f t="shared" si="5"/>
        <v>0</v>
      </c>
    </row>
    <row r="68" spans="1:13" ht="69.75" customHeight="1">
      <c r="A68" s="378"/>
      <c r="B68" s="378"/>
      <c r="C68" s="167" t="s">
        <v>154</v>
      </c>
      <c r="D68" s="168" t="s">
        <v>155</v>
      </c>
      <c r="E68" s="169"/>
      <c r="F68" s="93">
        <v>0.5</v>
      </c>
      <c r="G68" s="170">
        <v>2</v>
      </c>
      <c r="H68" s="171">
        <f t="shared" si="3"/>
        <v>1</v>
      </c>
      <c r="I68" s="202"/>
      <c r="J68" s="203">
        <f t="shared" si="4"/>
        <v>0</v>
      </c>
      <c r="K68" s="127">
        <f t="shared" si="5"/>
        <v>0</v>
      </c>
    </row>
    <row r="69" spans="1:13" ht="69.75" customHeight="1">
      <c r="A69" s="24"/>
      <c r="B69" s="41"/>
      <c r="C69" s="167" t="s">
        <v>156</v>
      </c>
      <c r="D69" s="167" t="s">
        <v>157</v>
      </c>
      <c r="E69" s="169"/>
      <c r="F69" s="93">
        <v>28</v>
      </c>
      <c r="G69" s="170">
        <v>1</v>
      </c>
      <c r="H69" s="171">
        <f t="shared" si="3"/>
        <v>28</v>
      </c>
      <c r="I69" s="202"/>
      <c r="J69" s="203">
        <f t="shared" si="4"/>
        <v>0</v>
      </c>
      <c r="K69" s="134">
        <f t="shared" si="5"/>
        <v>0</v>
      </c>
    </row>
    <row r="70" spans="1:13" ht="69.75" customHeight="1">
      <c r="A70" s="24" t="s">
        <v>158</v>
      </c>
      <c r="B70" s="41" t="s">
        <v>159</v>
      </c>
      <c r="C70" s="382" t="s">
        <v>160</v>
      </c>
      <c r="D70" s="43" t="s">
        <v>161</v>
      </c>
      <c r="E70" s="108"/>
      <c r="F70" s="44">
        <v>5.5</v>
      </c>
      <c r="G70" s="45">
        <v>1</v>
      </c>
      <c r="H70" s="46">
        <f t="shared" ref="H70:H88" si="6">F70*G70</f>
        <v>5.5</v>
      </c>
      <c r="I70" s="135"/>
      <c r="J70" s="136">
        <f t="shared" ref="J70:J88" si="7">G70*I70</f>
        <v>0</v>
      </c>
      <c r="K70" s="137">
        <f t="shared" ref="K70:K90" si="8">H70*I70</f>
        <v>0</v>
      </c>
    </row>
    <row r="71" spans="1:13" ht="69.75" customHeight="1">
      <c r="A71" s="24"/>
      <c r="B71" s="41"/>
      <c r="C71" s="383"/>
      <c r="D71" s="172" t="s">
        <v>162</v>
      </c>
      <c r="E71" s="71"/>
      <c r="F71" s="95">
        <v>0.5</v>
      </c>
      <c r="G71" s="173">
        <v>1</v>
      </c>
      <c r="H71" s="97">
        <f t="shared" si="6"/>
        <v>0.5</v>
      </c>
      <c r="I71" s="149"/>
      <c r="J71" s="142">
        <f t="shared" si="7"/>
        <v>0</v>
      </c>
      <c r="K71" s="143">
        <f t="shared" si="8"/>
        <v>0</v>
      </c>
    </row>
    <row r="72" spans="1:13" ht="69.75" customHeight="1">
      <c r="A72" s="105"/>
      <c r="B72" s="105"/>
      <c r="C72" s="174" t="s">
        <v>163</v>
      </c>
      <c r="D72" s="175" t="s">
        <v>164</v>
      </c>
      <c r="E72" s="176"/>
      <c r="F72" s="61">
        <v>15.5</v>
      </c>
      <c r="G72" s="177">
        <v>1</v>
      </c>
      <c r="H72" s="63">
        <f t="shared" si="6"/>
        <v>15.5</v>
      </c>
      <c r="I72" s="204"/>
      <c r="J72" s="205">
        <f t="shared" si="7"/>
        <v>0</v>
      </c>
      <c r="K72" s="146">
        <f t="shared" si="8"/>
        <v>0</v>
      </c>
    </row>
    <row r="73" spans="1:13" ht="69.75" customHeight="1">
      <c r="A73" s="378" t="s">
        <v>165</v>
      </c>
      <c r="B73" s="378" t="s">
        <v>166</v>
      </c>
      <c r="C73" s="178" t="s">
        <v>165</v>
      </c>
      <c r="D73" s="178" t="s">
        <v>166</v>
      </c>
      <c r="E73" s="179"/>
      <c r="F73" s="30">
        <v>11.5</v>
      </c>
      <c r="G73" s="31">
        <v>1</v>
      </c>
      <c r="H73" s="32">
        <f t="shared" si="6"/>
        <v>11.5</v>
      </c>
      <c r="I73" s="160"/>
      <c r="J73" s="206">
        <f t="shared" si="7"/>
        <v>0</v>
      </c>
      <c r="K73" s="127">
        <f t="shared" si="8"/>
        <v>0</v>
      </c>
    </row>
    <row r="74" spans="1:13" ht="69.75" customHeight="1">
      <c r="A74" s="378"/>
      <c r="B74" s="378"/>
      <c r="C74" s="178" t="s">
        <v>167</v>
      </c>
      <c r="D74" s="178" t="s">
        <v>168</v>
      </c>
      <c r="E74" s="179"/>
      <c r="F74" s="30">
        <v>0.05</v>
      </c>
      <c r="G74" s="31">
        <v>2</v>
      </c>
      <c r="H74" s="32">
        <f t="shared" si="6"/>
        <v>0.1</v>
      </c>
      <c r="I74" s="207"/>
      <c r="J74" s="208">
        <f t="shared" si="7"/>
        <v>0</v>
      </c>
      <c r="K74" s="127">
        <f t="shared" si="8"/>
        <v>0</v>
      </c>
      <c r="M74" s="209">
        <f>450+424</f>
        <v>874</v>
      </c>
    </row>
    <row r="75" spans="1:13" ht="69.75" customHeight="1">
      <c r="A75" s="105"/>
      <c r="B75" s="105"/>
      <c r="C75" s="15" t="s">
        <v>169</v>
      </c>
      <c r="D75" s="15" t="s">
        <v>170</v>
      </c>
      <c r="E75" s="16"/>
      <c r="F75" s="17">
        <v>4.5</v>
      </c>
      <c r="G75" s="18">
        <v>1</v>
      </c>
      <c r="H75" s="19">
        <f t="shared" si="6"/>
        <v>4.5</v>
      </c>
      <c r="I75" s="126"/>
      <c r="J75" s="125">
        <f t="shared" si="7"/>
        <v>0</v>
      </c>
      <c r="K75" s="127">
        <f t="shared" si="8"/>
        <v>0</v>
      </c>
    </row>
    <row r="76" spans="1:13" ht="69.75" customHeight="1">
      <c r="A76" s="105"/>
      <c r="B76" s="105"/>
      <c r="C76" s="28" t="s">
        <v>171</v>
      </c>
      <c r="D76" s="28" t="s">
        <v>172</v>
      </c>
      <c r="E76" s="29"/>
      <c r="F76" s="30">
        <v>3.4</v>
      </c>
      <c r="G76" s="31">
        <v>1</v>
      </c>
      <c r="H76" s="32">
        <f t="shared" si="6"/>
        <v>3.4</v>
      </c>
      <c r="I76" s="128"/>
      <c r="J76" s="129">
        <f t="shared" si="7"/>
        <v>0</v>
      </c>
      <c r="K76" s="127">
        <f t="shared" si="8"/>
        <v>0</v>
      </c>
    </row>
    <row r="77" spans="1:13" ht="69.75" customHeight="1">
      <c r="A77" s="180"/>
      <c r="B77" s="180" t="s">
        <v>173</v>
      </c>
      <c r="C77" s="28" t="s">
        <v>174</v>
      </c>
      <c r="D77" s="28" t="s">
        <v>173</v>
      </c>
      <c r="E77" s="29"/>
      <c r="F77" s="30">
        <v>3.4</v>
      </c>
      <c r="G77" s="31">
        <v>1</v>
      </c>
      <c r="H77" s="32">
        <f t="shared" si="6"/>
        <v>3.4</v>
      </c>
      <c r="I77" s="128"/>
      <c r="J77" s="129">
        <f t="shared" si="7"/>
        <v>0</v>
      </c>
      <c r="K77" s="127">
        <f t="shared" si="8"/>
        <v>0</v>
      </c>
    </row>
    <row r="78" spans="1:13" ht="76.5" customHeight="1">
      <c r="A78" s="105"/>
      <c r="B78" s="105"/>
      <c r="C78" s="28" t="s">
        <v>175</v>
      </c>
      <c r="D78" s="28" t="s">
        <v>176</v>
      </c>
      <c r="E78" s="29"/>
      <c r="F78" s="30">
        <v>1.5</v>
      </c>
      <c r="G78" s="35">
        <v>2</v>
      </c>
      <c r="H78" s="32">
        <f t="shared" si="6"/>
        <v>3</v>
      </c>
      <c r="I78" s="128"/>
      <c r="J78" s="129">
        <f t="shared" si="7"/>
        <v>0</v>
      </c>
      <c r="K78" s="127">
        <f t="shared" si="8"/>
        <v>0</v>
      </c>
    </row>
    <row r="79" spans="1:13" ht="69.75" customHeight="1">
      <c r="A79" s="105"/>
      <c r="B79" s="105"/>
      <c r="C79" s="28" t="s">
        <v>177</v>
      </c>
      <c r="D79" s="28" t="s">
        <v>178</v>
      </c>
      <c r="E79" s="29"/>
      <c r="F79" s="30">
        <v>6.2</v>
      </c>
      <c r="G79" s="31">
        <v>1</v>
      </c>
      <c r="H79" s="32">
        <f t="shared" si="6"/>
        <v>6.2</v>
      </c>
      <c r="I79" s="128"/>
      <c r="J79" s="129">
        <f t="shared" si="7"/>
        <v>0</v>
      </c>
      <c r="K79" s="127">
        <f t="shared" si="8"/>
        <v>0</v>
      </c>
    </row>
    <row r="80" spans="1:13" ht="69.75" customHeight="1">
      <c r="A80" s="105"/>
      <c r="B80" s="105"/>
      <c r="C80" s="28" t="s">
        <v>179</v>
      </c>
      <c r="D80" s="28" t="s">
        <v>180</v>
      </c>
      <c r="E80" s="29"/>
      <c r="F80" s="30">
        <v>3.3</v>
      </c>
      <c r="G80" s="31">
        <v>1</v>
      </c>
      <c r="H80" s="32">
        <f t="shared" si="6"/>
        <v>3.3</v>
      </c>
      <c r="I80" s="128"/>
      <c r="J80" s="129">
        <f t="shared" si="7"/>
        <v>0</v>
      </c>
      <c r="K80" s="127">
        <f t="shared" si="8"/>
        <v>0</v>
      </c>
    </row>
    <row r="81" spans="1:11" ht="69.75" customHeight="1">
      <c r="A81" s="105"/>
      <c r="B81" s="105"/>
      <c r="C81" s="174" t="s">
        <v>181</v>
      </c>
      <c r="D81" s="174" t="s">
        <v>182</v>
      </c>
      <c r="E81" s="176"/>
      <c r="F81" s="61">
        <v>0.6</v>
      </c>
      <c r="G81" s="177">
        <v>3</v>
      </c>
      <c r="H81" s="63">
        <f t="shared" si="6"/>
        <v>1.7999999999999998</v>
      </c>
      <c r="I81" s="204"/>
      <c r="J81" s="205">
        <f t="shared" si="7"/>
        <v>0</v>
      </c>
      <c r="K81" s="127">
        <f t="shared" si="8"/>
        <v>0</v>
      </c>
    </row>
    <row r="82" spans="1:11" ht="69.75" customHeight="1">
      <c r="A82" s="105"/>
      <c r="B82" s="105"/>
      <c r="C82" s="28" t="s">
        <v>183</v>
      </c>
      <c r="D82" s="28" t="s">
        <v>184</v>
      </c>
      <c r="E82" s="29"/>
      <c r="F82" s="30">
        <v>0.5</v>
      </c>
      <c r="G82" s="31">
        <v>2</v>
      </c>
      <c r="H82" s="32">
        <f t="shared" si="6"/>
        <v>1</v>
      </c>
      <c r="I82" s="128"/>
      <c r="J82" s="129">
        <f t="shared" si="7"/>
        <v>0</v>
      </c>
      <c r="K82" s="127">
        <f t="shared" si="8"/>
        <v>0</v>
      </c>
    </row>
    <row r="83" spans="1:11" ht="69.75" customHeight="1">
      <c r="A83" s="181"/>
      <c r="B83" s="181"/>
      <c r="C83" s="37" t="s">
        <v>185</v>
      </c>
      <c r="D83" s="37" t="s">
        <v>186</v>
      </c>
      <c r="E83" s="106"/>
      <c r="F83" s="38">
        <v>0.1</v>
      </c>
      <c r="G83" s="107">
        <v>1</v>
      </c>
      <c r="H83" s="40">
        <f t="shared" si="6"/>
        <v>0.1</v>
      </c>
      <c r="I83" s="132"/>
      <c r="J83" s="125">
        <f t="shared" si="7"/>
        <v>0</v>
      </c>
      <c r="K83" s="127">
        <f t="shared" si="8"/>
        <v>0</v>
      </c>
    </row>
    <row r="84" spans="1:11" ht="64.5" customHeight="1">
      <c r="A84" s="182"/>
      <c r="B84" s="182"/>
      <c r="C84" s="183" t="s">
        <v>187</v>
      </c>
      <c r="D84" s="183" t="s">
        <v>188</v>
      </c>
      <c r="E84" s="184"/>
      <c r="F84" s="30">
        <v>3.1</v>
      </c>
      <c r="G84" s="48">
        <v>1</v>
      </c>
      <c r="H84" s="32">
        <f t="shared" si="6"/>
        <v>3.1</v>
      </c>
      <c r="I84" s="210"/>
      <c r="J84" s="129">
        <f t="shared" si="7"/>
        <v>0</v>
      </c>
      <c r="K84" s="127">
        <f t="shared" si="8"/>
        <v>0</v>
      </c>
    </row>
    <row r="85" spans="1:11" ht="64.5" customHeight="1">
      <c r="A85" s="182"/>
      <c r="B85" s="182"/>
      <c r="C85" s="185" t="s">
        <v>189</v>
      </c>
      <c r="D85" s="185" t="s">
        <v>190</v>
      </c>
      <c r="E85" s="184"/>
      <c r="F85" s="30">
        <v>0.21</v>
      </c>
      <c r="G85" s="48">
        <v>1</v>
      </c>
      <c r="H85" s="32">
        <f t="shared" si="6"/>
        <v>0.21</v>
      </c>
      <c r="I85" s="210"/>
      <c r="J85" s="129">
        <f t="shared" si="7"/>
        <v>0</v>
      </c>
      <c r="K85" s="127">
        <f t="shared" si="8"/>
        <v>0</v>
      </c>
    </row>
    <row r="86" spans="1:11" ht="64.5" customHeight="1">
      <c r="A86" s="182"/>
      <c r="B86" s="182"/>
      <c r="C86" s="191" t="s">
        <v>191</v>
      </c>
      <c r="D86" s="191" t="s">
        <v>192</v>
      </c>
      <c r="E86" s="182"/>
      <c r="F86" s="188">
        <v>1.8</v>
      </c>
      <c r="G86" s="189">
        <v>1</v>
      </c>
      <c r="H86" s="190">
        <f t="shared" si="6"/>
        <v>1.8</v>
      </c>
      <c r="I86" s="211"/>
      <c r="J86" s="212">
        <f t="shared" si="7"/>
        <v>0</v>
      </c>
      <c r="K86" s="127">
        <f t="shared" si="8"/>
        <v>0</v>
      </c>
    </row>
    <row r="87" spans="1:11" ht="64.5" customHeight="1">
      <c r="A87" s="182"/>
      <c r="B87" s="182"/>
      <c r="C87" s="186" t="s">
        <v>193</v>
      </c>
      <c r="D87" s="187" t="s">
        <v>194</v>
      </c>
      <c r="E87" s="182"/>
      <c r="F87" s="188">
        <v>6</v>
      </c>
      <c r="G87" s="189">
        <v>1</v>
      </c>
      <c r="H87" s="190">
        <f t="shared" si="6"/>
        <v>6</v>
      </c>
      <c r="I87" s="211"/>
      <c r="J87" s="212">
        <f t="shared" si="7"/>
        <v>0</v>
      </c>
      <c r="K87" s="127">
        <f t="shared" si="8"/>
        <v>0</v>
      </c>
    </row>
    <row r="88" spans="1:11" ht="64.5" customHeight="1">
      <c r="A88" s="182"/>
      <c r="B88" s="182"/>
      <c r="C88" s="186" t="s">
        <v>195</v>
      </c>
      <c r="D88" s="191" t="s">
        <v>196</v>
      </c>
      <c r="E88" s="182"/>
      <c r="F88" s="188">
        <v>5</v>
      </c>
      <c r="G88" s="189">
        <v>1</v>
      </c>
      <c r="H88" s="190">
        <f t="shared" si="6"/>
        <v>5</v>
      </c>
      <c r="I88" s="211"/>
      <c r="J88" s="212">
        <f t="shared" si="7"/>
        <v>0</v>
      </c>
      <c r="K88" s="127">
        <f t="shared" si="8"/>
        <v>0</v>
      </c>
    </row>
    <row r="89" spans="1:11" ht="69.75" customHeight="1">
      <c r="C89" s="381" t="s">
        <v>197</v>
      </c>
      <c r="D89" s="381"/>
      <c r="E89" s="381"/>
      <c r="F89" s="192">
        <v>1128.07</v>
      </c>
      <c r="G89" s="193"/>
      <c r="H89" s="194">
        <f>H3+H4+H5+H6+H7+H8+H9+H10+H11+H12+H13+H14+H15+H16+H17+H18+H19+H20+H21+H22+H23+H24+H25+H26+H27+H28+H29+H30+H31+H32+H33+H34+H35+H36+H37+H38+H39+H40+H41+H42+H43+H44+H46+H47+H49+H50+H51+H52+H53+H54+H55+H56+H57+H59+H60+H61+H62+H63+H64+H65+H66+H67+H68+H69+H70+H71+H72+H73+H74+H75+H76+H77+H78+H79+H80+H81+H82+H83+H84+H85+H87+H88+H86</f>
        <v>1081.8699999999999</v>
      </c>
      <c r="I89" s="213"/>
      <c r="J89" s="214"/>
      <c r="K89" s="229">
        <f t="shared" si="8"/>
        <v>0</v>
      </c>
    </row>
    <row r="90" spans="1:11" ht="69.75" customHeight="1">
      <c r="C90" s="381" t="s">
        <v>198</v>
      </c>
      <c r="D90" s="381"/>
      <c r="E90" s="381"/>
      <c r="F90" s="192">
        <v>1131.27</v>
      </c>
      <c r="G90" s="193"/>
      <c r="H90" s="194">
        <f>H3+H4+H5+H6+H7+H8+H9+H10+H11+H12+H13+H14+H15+H16+H17+H18+H19+H20+H21+H22+H23+H24+H25+H26+H27+H28+H29+H30+H31+H32+H33+H34+H35+H36+H37+H38+H39+H40+H41+H42+H43+H45+H46+H48+H49+H50+H51+H52+H53+H54+H55+H56+H58+H59+H60+H61+H62+H63+H64+H65+H66+H67+H68+H69+H70+H71+H72+H73+H74+H75+H76+H77+H78+H79+H80+H81+H82+H83+H84+H85+H87+H88+H86</f>
        <v>1098.0699999999997</v>
      </c>
      <c r="I90" s="213"/>
      <c r="J90" s="214"/>
      <c r="K90" s="215">
        <f t="shared" si="8"/>
        <v>0</v>
      </c>
    </row>
    <row r="91" spans="1:11" ht="69.75" hidden="1" customHeight="1">
      <c r="C91" s="377" t="s">
        <v>199</v>
      </c>
      <c r="D91" s="377"/>
      <c r="E91" s="377"/>
      <c r="F91" s="195"/>
      <c r="G91" s="196"/>
      <c r="H91" s="197">
        <v>1018.87</v>
      </c>
      <c r="I91" s="210"/>
      <c r="J91" s="138"/>
      <c r="K91" s="216"/>
    </row>
    <row r="92" spans="1:11" ht="69.75" hidden="1" customHeight="1">
      <c r="C92" s="377" t="s">
        <v>200</v>
      </c>
      <c r="D92" s="377"/>
      <c r="E92" s="377"/>
      <c r="F92" s="195"/>
      <c r="G92" s="196"/>
      <c r="H92" s="197">
        <v>1035.07</v>
      </c>
      <c r="I92" s="210"/>
      <c r="J92" s="138"/>
      <c r="K92" s="216"/>
    </row>
    <row r="93" spans="1:11" ht="69.75" customHeight="1">
      <c r="J93" s="217"/>
    </row>
    <row r="94" spans="1:11" ht="69.75" customHeight="1">
      <c r="J94" s="217"/>
    </row>
  </sheetData>
  <autoFilter ref="A2:I92" xr:uid="{00000000-0009-0000-0000-000000000000}"/>
  <mergeCells count="37">
    <mergeCell ref="A1:B1"/>
    <mergeCell ref="C1:D1"/>
    <mergeCell ref="C89:E89"/>
    <mergeCell ref="C90:E90"/>
    <mergeCell ref="C91:E91"/>
    <mergeCell ref="B60:B62"/>
    <mergeCell ref="B64:B68"/>
    <mergeCell ref="B73:B74"/>
    <mergeCell ref="C70:C71"/>
    <mergeCell ref="E1:E2"/>
    <mergeCell ref="E6:E9"/>
    <mergeCell ref="E10:E12"/>
    <mergeCell ref="E31:E33"/>
    <mergeCell ref="E34:E37"/>
    <mergeCell ref="E53:E56"/>
    <mergeCell ref="C92:E92"/>
    <mergeCell ref="A31:A33"/>
    <mergeCell ref="A34:A37"/>
    <mergeCell ref="A39:A42"/>
    <mergeCell ref="A44:A46"/>
    <mergeCell ref="A49:A52"/>
    <mergeCell ref="A53:A56"/>
    <mergeCell ref="A60:A62"/>
    <mergeCell ref="A64:A68"/>
    <mergeCell ref="A73:A74"/>
    <mergeCell ref="B31:B33"/>
    <mergeCell ref="B34:B37"/>
    <mergeCell ref="B39:B42"/>
    <mergeCell ref="B44:B46"/>
    <mergeCell ref="B49:B52"/>
    <mergeCell ref="B53:B56"/>
    <mergeCell ref="K1:K2"/>
    <mergeCell ref="F1:F2"/>
    <mergeCell ref="G1:G2"/>
    <mergeCell ref="H1:H2"/>
    <mergeCell ref="I1:I2"/>
    <mergeCell ref="J1:J2"/>
  </mergeCells>
  <pageMargins left="0.69930555555555596" right="0.69930555555555596" top="0.75" bottom="0.75" header="0.3" footer="0.3"/>
  <pageSetup paperSize="9" scale="41" fitToHeight="0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94"/>
  <sheetViews>
    <sheetView zoomScale="70" zoomScaleNormal="70" workbookViewId="0">
      <pane ySplit="2" topLeftCell="A88" activePane="bottomLeft" state="frozen"/>
      <selection pane="bottomLeft" activeCell="I62" sqref="I62"/>
    </sheetView>
  </sheetViews>
  <sheetFormatPr defaultColWidth="9" defaultRowHeight="69.75" customHeight="1"/>
  <cols>
    <col min="1" max="1" width="13.85546875" style="4" hidden="1" customWidth="1"/>
    <col min="2" max="2" width="16.42578125" style="4" hidden="1" customWidth="1"/>
    <col min="3" max="3" width="22.28515625" style="5" customWidth="1"/>
    <col min="4" max="4" width="20.42578125" style="6" customWidth="1"/>
    <col min="5" max="5" width="18.42578125" style="7" customWidth="1"/>
    <col min="6" max="6" width="18" style="8" customWidth="1"/>
    <col min="7" max="7" width="18" style="9" customWidth="1"/>
    <col min="8" max="8" width="18" style="10" customWidth="1"/>
    <col min="9" max="9" width="16.42578125" style="11" customWidth="1"/>
    <col min="10" max="10" width="25.7109375" style="12" customWidth="1"/>
    <col min="11" max="11" width="26" style="13" customWidth="1"/>
    <col min="12" max="16384" width="9" style="4"/>
  </cols>
  <sheetData>
    <row r="1" spans="1:11" s="1" customFormat="1" ht="30.95" customHeight="1">
      <c r="A1" s="380" t="s">
        <v>0</v>
      </c>
      <c r="B1" s="380"/>
      <c r="C1" s="380" t="s">
        <v>1</v>
      </c>
      <c r="D1" s="380"/>
      <c r="E1" s="380" t="s">
        <v>2</v>
      </c>
      <c r="F1" s="369" t="s">
        <v>3</v>
      </c>
      <c r="G1" s="371" t="s">
        <v>4</v>
      </c>
      <c r="H1" s="373" t="s">
        <v>5</v>
      </c>
      <c r="I1" s="375" t="s">
        <v>6</v>
      </c>
      <c r="J1" s="376" t="s">
        <v>7</v>
      </c>
      <c r="K1" s="367" t="s">
        <v>8</v>
      </c>
    </row>
    <row r="2" spans="1:11" s="2" customFormat="1" ht="36.950000000000003" customHeight="1">
      <c r="A2" s="14" t="s">
        <v>9</v>
      </c>
      <c r="B2" s="14" t="s">
        <v>10</v>
      </c>
      <c r="C2" s="14" t="s">
        <v>9</v>
      </c>
      <c r="D2" s="14" t="s">
        <v>10</v>
      </c>
      <c r="E2" s="380"/>
      <c r="F2" s="370"/>
      <c r="G2" s="372"/>
      <c r="H2" s="374"/>
      <c r="I2" s="375"/>
      <c r="J2" s="376"/>
      <c r="K2" s="368"/>
    </row>
    <row r="3" spans="1:11" s="2" customFormat="1" ht="51.75" customHeight="1">
      <c r="A3" s="14"/>
      <c r="B3" s="14"/>
      <c r="C3" s="15" t="s">
        <v>11</v>
      </c>
      <c r="D3" s="15" t="s">
        <v>12</v>
      </c>
      <c r="E3" s="16"/>
      <c r="F3" s="17">
        <v>8</v>
      </c>
      <c r="G3" s="18">
        <v>1</v>
      </c>
      <c r="H3" s="116">
        <v>8</v>
      </c>
      <c r="I3" s="122"/>
      <c r="J3" s="123">
        <f>G3*I3</f>
        <v>0</v>
      </c>
      <c r="K3" s="124">
        <f>H3*I3</f>
        <v>0</v>
      </c>
    </row>
    <row r="4" spans="1:11" s="2" customFormat="1" ht="51.75" customHeight="1">
      <c r="A4" s="14"/>
      <c r="B4" s="14"/>
      <c r="C4" s="20" t="s">
        <v>201</v>
      </c>
      <c r="D4" s="20" t="s">
        <v>12</v>
      </c>
      <c r="E4" s="21"/>
      <c r="F4" s="22">
        <v>23</v>
      </c>
      <c r="G4" s="23">
        <v>1</v>
      </c>
      <c r="H4" s="116">
        <v>23</v>
      </c>
      <c r="I4" s="122"/>
      <c r="J4" s="123"/>
      <c r="K4" s="124"/>
    </row>
    <row r="5" spans="1:11" s="2" customFormat="1" ht="51.75" customHeight="1">
      <c r="A5" s="14"/>
      <c r="B5" s="14"/>
      <c r="C5" s="15" t="s">
        <v>13</v>
      </c>
      <c r="D5" s="15" t="s">
        <v>14</v>
      </c>
      <c r="E5" s="16"/>
      <c r="F5" s="17">
        <v>8</v>
      </c>
      <c r="G5" s="18">
        <v>1</v>
      </c>
      <c r="H5" s="19">
        <f t="shared" ref="H5:H61" si="0">F5*G5</f>
        <v>8</v>
      </c>
      <c r="I5" s="122"/>
      <c r="J5" s="123">
        <f t="shared" ref="J5:J61" si="1">G5*I5</f>
        <v>0</v>
      </c>
      <c r="K5" s="124">
        <f t="shared" ref="K5:K61" si="2">H5*I5</f>
        <v>0</v>
      </c>
    </row>
    <row r="6" spans="1:11" s="2" customFormat="1" ht="60">
      <c r="A6" s="14"/>
      <c r="B6" s="14"/>
      <c r="C6" s="15" t="s">
        <v>15</v>
      </c>
      <c r="D6" s="15" t="s">
        <v>16</v>
      </c>
      <c r="E6" s="16"/>
      <c r="F6" s="17">
        <v>8</v>
      </c>
      <c r="G6" s="18">
        <v>1</v>
      </c>
      <c r="H6" s="19">
        <f t="shared" si="0"/>
        <v>8</v>
      </c>
      <c r="I6" s="122"/>
      <c r="J6" s="123">
        <f t="shared" si="1"/>
        <v>0</v>
      </c>
      <c r="K6" s="124">
        <f t="shared" si="2"/>
        <v>0</v>
      </c>
    </row>
    <row r="7" spans="1:11" s="2" customFormat="1" ht="72" customHeight="1">
      <c r="A7" s="14"/>
      <c r="B7" s="14"/>
      <c r="C7" s="15" t="s">
        <v>17</v>
      </c>
      <c r="D7" s="15" t="s">
        <v>18</v>
      </c>
      <c r="E7" s="384"/>
      <c r="F7" s="17">
        <v>8</v>
      </c>
      <c r="G7" s="18">
        <v>1</v>
      </c>
      <c r="H7" s="19">
        <f t="shared" si="0"/>
        <v>8</v>
      </c>
      <c r="I7" s="122"/>
      <c r="J7" s="123">
        <f t="shared" si="1"/>
        <v>0</v>
      </c>
      <c r="K7" s="124">
        <f t="shared" si="2"/>
        <v>0</v>
      </c>
    </row>
    <row r="8" spans="1:11" s="2" customFormat="1" ht="72" customHeight="1">
      <c r="A8" s="14"/>
      <c r="B8" s="14"/>
      <c r="C8" s="15" t="s">
        <v>19</v>
      </c>
      <c r="D8" s="15" t="s">
        <v>20</v>
      </c>
      <c r="E8" s="384"/>
      <c r="F8" s="17">
        <v>8</v>
      </c>
      <c r="G8" s="18">
        <v>1</v>
      </c>
      <c r="H8" s="19">
        <f t="shared" si="0"/>
        <v>8</v>
      </c>
      <c r="I8" s="122"/>
      <c r="J8" s="123">
        <f t="shared" si="1"/>
        <v>0</v>
      </c>
      <c r="K8" s="124">
        <f t="shared" si="2"/>
        <v>0</v>
      </c>
    </row>
    <row r="9" spans="1:11" s="2" customFormat="1" ht="72" customHeight="1">
      <c r="A9" s="14"/>
      <c r="B9" s="14"/>
      <c r="C9" s="15" t="s">
        <v>21</v>
      </c>
      <c r="D9" s="15" t="s">
        <v>22</v>
      </c>
      <c r="E9" s="384"/>
      <c r="F9" s="17">
        <v>8</v>
      </c>
      <c r="G9" s="18">
        <v>1</v>
      </c>
      <c r="H9" s="19">
        <f t="shared" si="0"/>
        <v>8</v>
      </c>
      <c r="I9" s="122"/>
      <c r="J9" s="123">
        <f t="shared" si="1"/>
        <v>0</v>
      </c>
      <c r="K9" s="124">
        <f t="shared" si="2"/>
        <v>0</v>
      </c>
    </row>
    <row r="10" spans="1:11" s="2" customFormat="1" ht="72" customHeight="1">
      <c r="A10" s="14"/>
      <c r="B10" s="14"/>
      <c r="C10" s="15" t="s">
        <v>23</v>
      </c>
      <c r="D10" s="15" t="s">
        <v>24</v>
      </c>
      <c r="E10" s="384"/>
      <c r="F10" s="17">
        <v>8</v>
      </c>
      <c r="G10" s="18">
        <v>1</v>
      </c>
      <c r="H10" s="19">
        <f t="shared" si="0"/>
        <v>8</v>
      </c>
      <c r="I10" s="122"/>
      <c r="J10" s="123">
        <f t="shared" si="1"/>
        <v>0</v>
      </c>
      <c r="K10" s="124">
        <f t="shared" si="2"/>
        <v>0</v>
      </c>
    </row>
    <row r="11" spans="1:11" s="2" customFormat="1" ht="72" customHeight="1">
      <c r="A11" s="14"/>
      <c r="B11" s="14"/>
      <c r="C11" s="15" t="s">
        <v>25</v>
      </c>
      <c r="D11" s="15" t="s">
        <v>26</v>
      </c>
      <c r="E11" s="384"/>
      <c r="F11" s="17">
        <v>8</v>
      </c>
      <c r="G11" s="18">
        <v>1</v>
      </c>
      <c r="H11" s="19">
        <f t="shared" si="0"/>
        <v>8</v>
      </c>
      <c r="I11" s="122"/>
      <c r="J11" s="123">
        <f t="shared" si="1"/>
        <v>0</v>
      </c>
      <c r="K11" s="124">
        <f t="shared" si="2"/>
        <v>0</v>
      </c>
    </row>
    <row r="12" spans="1:11" s="2" customFormat="1" ht="72" customHeight="1">
      <c r="A12" s="14"/>
      <c r="B12" s="14"/>
      <c r="C12" s="15" t="s">
        <v>27</v>
      </c>
      <c r="D12" s="15" t="s">
        <v>28</v>
      </c>
      <c r="E12" s="384"/>
      <c r="F12" s="17">
        <v>8</v>
      </c>
      <c r="G12" s="18">
        <v>1</v>
      </c>
      <c r="H12" s="19">
        <f t="shared" si="0"/>
        <v>8</v>
      </c>
      <c r="I12" s="122"/>
      <c r="J12" s="123">
        <f t="shared" si="1"/>
        <v>0</v>
      </c>
      <c r="K12" s="124">
        <f t="shared" si="2"/>
        <v>0</v>
      </c>
    </row>
    <row r="13" spans="1:11" s="2" customFormat="1" ht="72" customHeight="1">
      <c r="A13" s="14"/>
      <c r="B13" s="14"/>
      <c r="C13" s="15" t="s">
        <v>29</v>
      </c>
      <c r="D13" s="15" t="s">
        <v>30</v>
      </c>
      <c r="E13" s="384"/>
      <c r="F13" s="17">
        <v>8</v>
      </c>
      <c r="G13" s="18">
        <v>1</v>
      </c>
      <c r="H13" s="19">
        <f t="shared" si="0"/>
        <v>8</v>
      </c>
      <c r="I13" s="122"/>
      <c r="J13" s="123">
        <f t="shared" si="1"/>
        <v>0</v>
      </c>
      <c r="K13" s="124">
        <f t="shared" si="2"/>
        <v>0</v>
      </c>
    </row>
    <row r="14" spans="1:11" s="2" customFormat="1" ht="60" customHeight="1">
      <c r="A14" s="14"/>
      <c r="B14" s="14"/>
      <c r="C14" s="15" t="s">
        <v>31</v>
      </c>
      <c r="D14" s="15" t="s">
        <v>32</v>
      </c>
      <c r="E14" s="16"/>
      <c r="F14" s="17">
        <v>4</v>
      </c>
      <c r="G14" s="18">
        <v>1</v>
      </c>
      <c r="H14" s="19">
        <f t="shared" si="0"/>
        <v>4</v>
      </c>
      <c r="I14" s="122"/>
      <c r="J14" s="125">
        <f t="shared" si="1"/>
        <v>0</v>
      </c>
      <c r="K14" s="124">
        <f t="shared" si="2"/>
        <v>0</v>
      </c>
    </row>
    <row r="15" spans="1:11" ht="69.75" customHeight="1">
      <c r="A15" s="24" t="s">
        <v>33</v>
      </c>
      <c r="B15" s="24" t="s">
        <v>34</v>
      </c>
      <c r="C15" s="15" t="s">
        <v>35</v>
      </c>
      <c r="D15" s="15" t="s">
        <v>36</v>
      </c>
      <c r="E15" s="16"/>
      <c r="F15" s="17">
        <v>3</v>
      </c>
      <c r="G15" s="18">
        <v>2</v>
      </c>
      <c r="H15" s="19">
        <f t="shared" si="0"/>
        <v>6</v>
      </c>
      <c r="I15" s="126"/>
      <c r="J15" s="125">
        <f t="shared" si="1"/>
        <v>0</v>
      </c>
      <c r="K15" s="127">
        <f t="shared" si="2"/>
        <v>0</v>
      </c>
    </row>
    <row r="16" spans="1:11" ht="69.75" customHeight="1">
      <c r="A16" s="24"/>
      <c r="B16" s="24"/>
      <c r="C16" s="15" t="s">
        <v>37</v>
      </c>
      <c r="D16" s="15" t="s">
        <v>38</v>
      </c>
      <c r="E16" s="16"/>
      <c r="F16" s="17">
        <v>8</v>
      </c>
      <c r="G16" s="18">
        <v>1</v>
      </c>
      <c r="H16" s="19">
        <f t="shared" si="0"/>
        <v>8</v>
      </c>
      <c r="I16" s="126"/>
      <c r="J16" s="125">
        <f t="shared" si="1"/>
        <v>0</v>
      </c>
      <c r="K16" s="127">
        <f t="shared" si="2"/>
        <v>0</v>
      </c>
    </row>
    <row r="17" spans="1:13" ht="69.75" customHeight="1">
      <c r="A17" s="24"/>
      <c r="B17" s="24"/>
      <c r="C17" s="15" t="s">
        <v>39</v>
      </c>
      <c r="D17" s="15" t="s">
        <v>40</v>
      </c>
      <c r="E17" s="16"/>
      <c r="F17" s="17">
        <v>8</v>
      </c>
      <c r="G17" s="18">
        <v>1</v>
      </c>
      <c r="H17" s="19">
        <f t="shared" si="0"/>
        <v>8</v>
      </c>
      <c r="I17" s="126"/>
      <c r="J17" s="125">
        <f t="shared" si="1"/>
        <v>0</v>
      </c>
      <c r="K17" s="127">
        <f t="shared" si="2"/>
        <v>0</v>
      </c>
    </row>
    <row r="18" spans="1:13" ht="69.75" customHeight="1">
      <c r="A18" s="24"/>
      <c r="B18" s="24"/>
      <c r="C18" s="15" t="s">
        <v>41</v>
      </c>
      <c r="D18" s="15" t="s">
        <v>42</v>
      </c>
      <c r="E18" s="16"/>
      <c r="F18" s="17">
        <v>8</v>
      </c>
      <c r="G18" s="18">
        <v>1</v>
      </c>
      <c r="H18" s="19">
        <f t="shared" si="0"/>
        <v>8</v>
      </c>
      <c r="I18" s="126"/>
      <c r="J18" s="125">
        <f t="shared" si="1"/>
        <v>0</v>
      </c>
      <c r="K18" s="127">
        <f t="shared" si="2"/>
        <v>0</v>
      </c>
    </row>
    <row r="19" spans="1:13" ht="69.75" customHeight="1">
      <c r="A19" s="24"/>
      <c r="B19" s="24"/>
      <c r="C19" s="15" t="s">
        <v>43</v>
      </c>
      <c r="D19" s="15" t="s">
        <v>44</v>
      </c>
      <c r="E19" s="16"/>
      <c r="F19" s="17">
        <v>2.5</v>
      </c>
      <c r="G19" s="18">
        <v>1</v>
      </c>
      <c r="H19" s="19">
        <f t="shared" si="0"/>
        <v>2.5</v>
      </c>
      <c r="I19" s="126"/>
      <c r="J19" s="125">
        <f t="shared" si="1"/>
        <v>0</v>
      </c>
      <c r="K19" s="127">
        <f t="shared" si="2"/>
        <v>0</v>
      </c>
    </row>
    <row r="20" spans="1:13" ht="69.75" customHeight="1">
      <c r="A20" s="24"/>
      <c r="B20" s="24"/>
      <c r="C20" s="15" t="s">
        <v>45</v>
      </c>
      <c r="D20" s="15" t="s">
        <v>46</v>
      </c>
      <c r="E20" s="16"/>
      <c r="F20" s="25">
        <v>8</v>
      </c>
      <c r="G20" s="26">
        <v>1</v>
      </c>
      <c r="H20" s="27">
        <f t="shared" si="0"/>
        <v>8</v>
      </c>
      <c r="I20" s="126"/>
      <c r="J20" s="125">
        <f t="shared" si="1"/>
        <v>0</v>
      </c>
      <c r="K20" s="127">
        <f t="shared" si="2"/>
        <v>0</v>
      </c>
    </row>
    <row r="21" spans="1:13" ht="69.75" customHeight="1">
      <c r="A21" s="24"/>
      <c r="B21" s="24"/>
      <c r="C21" s="28" t="s">
        <v>47</v>
      </c>
      <c r="D21" s="28" t="s">
        <v>48</v>
      </c>
      <c r="E21" s="29"/>
      <c r="F21" s="30">
        <v>1</v>
      </c>
      <c r="G21" s="31">
        <v>1</v>
      </c>
      <c r="H21" s="32">
        <f t="shared" si="0"/>
        <v>1</v>
      </c>
      <c r="I21" s="128"/>
      <c r="J21" s="129">
        <f t="shared" si="1"/>
        <v>0</v>
      </c>
      <c r="K21" s="127">
        <f t="shared" si="2"/>
        <v>0</v>
      </c>
    </row>
    <row r="22" spans="1:13" ht="69.75" customHeight="1">
      <c r="A22" s="24"/>
      <c r="B22" s="24"/>
      <c r="C22" s="28" t="s">
        <v>49</v>
      </c>
      <c r="D22" s="28" t="s">
        <v>50</v>
      </c>
      <c r="E22" s="29"/>
      <c r="F22" s="30">
        <v>0.55000000000000004</v>
      </c>
      <c r="G22" s="31">
        <v>2</v>
      </c>
      <c r="H22" s="32">
        <f t="shared" si="0"/>
        <v>1.1000000000000001</v>
      </c>
      <c r="I22" s="128"/>
      <c r="J22" s="129">
        <f t="shared" si="1"/>
        <v>0</v>
      </c>
      <c r="K22" s="127">
        <f t="shared" si="2"/>
        <v>0</v>
      </c>
    </row>
    <row r="23" spans="1:13" ht="69.75" customHeight="1">
      <c r="A23" s="24"/>
      <c r="B23" s="24"/>
      <c r="C23" s="15" t="s">
        <v>51</v>
      </c>
      <c r="D23" s="15" t="s">
        <v>52</v>
      </c>
      <c r="E23" s="16"/>
      <c r="F23" s="17">
        <v>1.1000000000000001</v>
      </c>
      <c r="G23" s="33">
        <v>1</v>
      </c>
      <c r="H23" s="19">
        <f t="shared" si="0"/>
        <v>1.1000000000000001</v>
      </c>
      <c r="I23" s="126"/>
      <c r="J23" s="125">
        <f t="shared" si="1"/>
        <v>0</v>
      </c>
      <c r="K23" s="127">
        <f t="shared" si="2"/>
        <v>0</v>
      </c>
    </row>
    <row r="24" spans="1:13" ht="69.75" customHeight="1">
      <c r="A24" s="24"/>
      <c r="B24" s="24"/>
      <c r="C24" s="15" t="s">
        <v>53</v>
      </c>
      <c r="D24" s="15" t="s">
        <v>54</v>
      </c>
      <c r="E24" s="16"/>
      <c r="F24" s="17">
        <v>0.55000000000000004</v>
      </c>
      <c r="G24" s="18">
        <v>1</v>
      </c>
      <c r="H24" s="19">
        <f t="shared" si="0"/>
        <v>0.55000000000000004</v>
      </c>
      <c r="I24" s="126"/>
      <c r="J24" s="125">
        <f t="shared" si="1"/>
        <v>0</v>
      </c>
      <c r="K24" s="127">
        <f t="shared" si="2"/>
        <v>0</v>
      </c>
    </row>
    <row r="25" spans="1:13" ht="69.75" customHeight="1">
      <c r="A25" s="24"/>
      <c r="B25" s="24"/>
      <c r="C25" s="28" t="s">
        <v>55</v>
      </c>
      <c r="D25" s="28" t="s">
        <v>56</v>
      </c>
      <c r="E25" s="29"/>
      <c r="F25" s="30">
        <v>0.55000000000000004</v>
      </c>
      <c r="G25" s="31">
        <v>2</v>
      </c>
      <c r="H25" s="32">
        <f t="shared" si="0"/>
        <v>1.1000000000000001</v>
      </c>
      <c r="I25" s="128"/>
      <c r="J25" s="129">
        <f t="shared" si="1"/>
        <v>0</v>
      </c>
      <c r="K25" s="127">
        <f t="shared" si="2"/>
        <v>0</v>
      </c>
    </row>
    <row r="26" spans="1:13" ht="69.75" customHeight="1">
      <c r="A26" s="24"/>
      <c r="B26" s="24"/>
      <c r="C26" s="15" t="s">
        <v>57</v>
      </c>
      <c r="D26" s="15" t="s">
        <v>58</v>
      </c>
      <c r="E26" s="16"/>
      <c r="F26" s="17">
        <v>0.55000000000000004</v>
      </c>
      <c r="G26" s="18">
        <v>1</v>
      </c>
      <c r="H26" s="19">
        <f t="shared" si="0"/>
        <v>0.55000000000000004</v>
      </c>
      <c r="I26" s="126"/>
      <c r="J26" s="125">
        <f t="shared" si="1"/>
        <v>0</v>
      </c>
      <c r="K26" s="127">
        <f t="shared" si="2"/>
        <v>0</v>
      </c>
    </row>
    <row r="27" spans="1:13" s="2" customFormat="1" ht="72" customHeight="1">
      <c r="A27" s="14"/>
      <c r="B27" s="14"/>
      <c r="C27" s="28" t="s">
        <v>59</v>
      </c>
      <c r="D27" s="34" t="s">
        <v>60</v>
      </c>
      <c r="E27" s="29"/>
      <c r="F27" s="30">
        <v>0.5</v>
      </c>
      <c r="G27" s="35">
        <v>1</v>
      </c>
      <c r="H27" s="32">
        <f t="shared" si="0"/>
        <v>0.5</v>
      </c>
      <c r="I27" s="130"/>
      <c r="J27" s="131">
        <f t="shared" si="1"/>
        <v>0</v>
      </c>
      <c r="K27" s="124">
        <f t="shared" si="2"/>
        <v>0</v>
      </c>
    </row>
    <row r="28" spans="1:13" ht="69.75" customHeight="1">
      <c r="A28" s="24"/>
      <c r="B28" s="24"/>
      <c r="C28" s="28" t="s">
        <v>61</v>
      </c>
      <c r="D28" s="28" t="s">
        <v>62</v>
      </c>
      <c r="E28" s="29"/>
      <c r="F28" s="30">
        <v>0.5</v>
      </c>
      <c r="G28" s="31">
        <v>2</v>
      </c>
      <c r="H28" s="32">
        <f t="shared" si="0"/>
        <v>1</v>
      </c>
      <c r="I28" s="128"/>
      <c r="J28" s="129">
        <f t="shared" si="1"/>
        <v>0</v>
      </c>
      <c r="K28" s="127">
        <f t="shared" si="2"/>
        <v>0</v>
      </c>
    </row>
    <row r="29" spans="1:13" ht="69.75" customHeight="1">
      <c r="A29" s="24"/>
      <c r="B29" s="24"/>
      <c r="C29" s="28" t="s">
        <v>63</v>
      </c>
      <c r="D29" s="28" t="s">
        <v>64</v>
      </c>
      <c r="E29" s="29"/>
      <c r="F29" s="30">
        <v>0.6</v>
      </c>
      <c r="G29" s="31">
        <v>1</v>
      </c>
      <c r="H29" s="32">
        <f t="shared" si="0"/>
        <v>0.6</v>
      </c>
      <c r="I29" s="128"/>
      <c r="J29" s="129">
        <f t="shared" si="1"/>
        <v>0</v>
      </c>
      <c r="K29" s="127">
        <f t="shared" si="2"/>
        <v>0</v>
      </c>
    </row>
    <row r="30" spans="1:13" ht="69.75" customHeight="1">
      <c r="A30" s="24"/>
      <c r="B30" s="24"/>
      <c r="C30" s="28" t="s">
        <v>65</v>
      </c>
      <c r="D30" s="28" t="s">
        <v>66</v>
      </c>
      <c r="E30" s="29"/>
      <c r="F30" s="30">
        <v>0.8</v>
      </c>
      <c r="G30" s="31">
        <v>1</v>
      </c>
      <c r="H30" s="32">
        <f t="shared" si="0"/>
        <v>0.8</v>
      </c>
      <c r="I30" s="128"/>
      <c r="J30" s="129">
        <f t="shared" si="1"/>
        <v>0</v>
      </c>
      <c r="K30" s="127">
        <f t="shared" si="2"/>
        <v>0</v>
      </c>
      <c r="M30" s="4">
        <f>45-7</f>
        <v>38</v>
      </c>
    </row>
    <row r="31" spans="1:13" ht="69.75" customHeight="1">
      <c r="A31" s="24"/>
      <c r="B31" s="24"/>
      <c r="C31" s="15" t="s">
        <v>67</v>
      </c>
      <c r="D31" s="15" t="s">
        <v>68</v>
      </c>
      <c r="E31" s="16"/>
      <c r="F31" s="17">
        <v>2.6</v>
      </c>
      <c r="G31" s="36">
        <v>1</v>
      </c>
      <c r="H31" s="19">
        <f t="shared" si="0"/>
        <v>2.6</v>
      </c>
      <c r="I31" s="126"/>
      <c r="J31" s="125">
        <f t="shared" si="1"/>
        <v>0</v>
      </c>
      <c r="K31" s="127">
        <f t="shared" si="2"/>
        <v>0</v>
      </c>
    </row>
    <row r="32" spans="1:13" ht="69.75" customHeight="1">
      <c r="A32" s="378" t="s">
        <v>69</v>
      </c>
      <c r="B32" s="378" t="s">
        <v>70</v>
      </c>
      <c r="C32" s="15" t="s">
        <v>71</v>
      </c>
      <c r="D32" s="15" t="s">
        <v>72</v>
      </c>
      <c r="E32" s="384"/>
      <c r="F32" s="17">
        <v>1.5</v>
      </c>
      <c r="G32" s="36">
        <v>2</v>
      </c>
      <c r="H32" s="19">
        <f t="shared" si="0"/>
        <v>3</v>
      </c>
      <c r="I32" s="126"/>
      <c r="J32" s="125">
        <f t="shared" si="1"/>
        <v>0</v>
      </c>
      <c r="K32" s="127">
        <f t="shared" si="2"/>
        <v>0</v>
      </c>
    </row>
    <row r="33" spans="1:13" ht="69.75" customHeight="1">
      <c r="A33" s="378"/>
      <c r="B33" s="378"/>
      <c r="C33" s="15" t="s">
        <v>73</v>
      </c>
      <c r="D33" s="15" t="s">
        <v>74</v>
      </c>
      <c r="E33" s="384"/>
      <c r="F33" s="17">
        <v>3</v>
      </c>
      <c r="G33" s="36">
        <v>1</v>
      </c>
      <c r="H33" s="19">
        <f t="shared" si="0"/>
        <v>3</v>
      </c>
      <c r="I33" s="126"/>
      <c r="J33" s="125">
        <f t="shared" si="1"/>
        <v>0</v>
      </c>
      <c r="K33" s="127">
        <f t="shared" si="2"/>
        <v>0</v>
      </c>
    </row>
    <row r="34" spans="1:13" ht="69.75" customHeight="1">
      <c r="A34" s="378"/>
      <c r="B34" s="378"/>
      <c r="C34" s="37" t="s">
        <v>75</v>
      </c>
      <c r="D34" s="37" t="s">
        <v>76</v>
      </c>
      <c r="E34" s="385"/>
      <c r="F34" s="38">
        <v>3</v>
      </c>
      <c r="G34" s="39">
        <v>1</v>
      </c>
      <c r="H34" s="40">
        <f t="shared" si="0"/>
        <v>3</v>
      </c>
      <c r="I34" s="132"/>
      <c r="J34" s="133">
        <f t="shared" si="1"/>
        <v>0</v>
      </c>
      <c r="K34" s="134">
        <f t="shared" si="2"/>
        <v>0</v>
      </c>
    </row>
    <row r="35" spans="1:13" ht="69.75" customHeight="1">
      <c r="A35" s="378" t="s">
        <v>77</v>
      </c>
      <c r="B35" s="379" t="s">
        <v>78</v>
      </c>
      <c r="C35" s="42" t="s">
        <v>79</v>
      </c>
      <c r="D35" s="43" t="s">
        <v>80</v>
      </c>
      <c r="E35" s="386"/>
      <c r="F35" s="44">
        <v>9</v>
      </c>
      <c r="G35" s="45">
        <v>1</v>
      </c>
      <c r="H35" s="46">
        <f t="shared" si="0"/>
        <v>9</v>
      </c>
      <c r="I35" s="135"/>
      <c r="J35" s="136">
        <f t="shared" si="1"/>
        <v>0</v>
      </c>
      <c r="K35" s="137">
        <f t="shared" si="2"/>
        <v>0</v>
      </c>
    </row>
    <row r="36" spans="1:13" ht="69.75" customHeight="1">
      <c r="A36" s="378"/>
      <c r="B36" s="379"/>
      <c r="C36" s="47" t="s">
        <v>81</v>
      </c>
      <c r="D36" s="28" t="s">
        <v>82</v>
      </c>
      <c r="E36" s="387"/>
      <c r="F36" s="30">
        <v>9</v>
      </c>
      <c r="G36" s="48">
        <v>1</v>
      </c>
      <c r="H36" s="32">
        <f t="shared" si="0"/>
        <v>9</v>
      </c>
      <c r="I36" s="128"/>
      <c r="J36" s="138">
        <f t="shared" si="1"/>
        <v>0</v>
      </c>
      <c r="K36" s="139">
        <f t="shared" si="2"/>
        <v>0</v>
      </c>
    </row>
    <row r="37" spans="1:13" ht="69.75" customHeight="1">
      <c r="A37" s="378"/>
      <c r="B37" s="379"/>
      <c r="C37" s="47" t="s">
        <v>83</v>
      </c>
      <c r="D37" s="28" t="s">
        <v>84</v>
      </c>
      <c r="E37" s="387"/>
      <c r="F37" s="30">
        <v>9</v>
      </c>
      <c r="G37" s="48">
        <v>1</v>
      </c>
      <c r="H37" s="32">
        <f t="shared" si="0"/>
        <v>9</v>
      </c>
      <c r="I37" s="128"/>
      <c r="J37" s="138">
        <f t="shared" si="1"/>
        <v>0</v>
      </c>
      <c r="K37" s="139">
        <f t="shared" si="2"/>
        <v>0</v>
      </c>
      <c r="M37" s="140"/>
    </row>
    <row r="38" spans="1:13" ht="78" customHeight="1">
      <c r="A38" s="378"/>
      <c r="B38" s="379"/>
      <c r="C38" s="47" t="s">
        <v>85</v>
      </c>
      <c r="D38" s="28" t="s">
        <v>86</v>
      </c>
      <c r="E38" s="387"/>
      <c r="F38" s="30">
        <v>9</v>
      </c>
      <c r="G38" s="48">
        <v>1</v>
      </c>
      <c r="H38" s="32">
        <f t="shared" si="0"/>
        <v>9</v>
      </c>
      <c r="I38" s="128"/>
      <c r="J38" s="138">
        <f t="shared" si="1"/>
        <v>0</v>
      </c>
      <c r="K38" s="139">
        <f t="shared" si="2"/>
        <v>0</v>
      </c>
    </row>
    <row r="39" spans="1:13" ht="78" customHeight="1">
      <c r="A39" s="24"/>
      <c r="B39" s="41"/>
      <c r="C39" s="49" t="s">
        <v>87</v>
      </c>
      <c r="D39" s="50" t="s">
        <v>88</v>
      </c>
      <c r="E39" s="51"/>
      <c r="F39" s="52">
        <v>1</v>
      </c>
      <c r="G39" s="53">
        <v>2</v>
      </c>
      <c r="H39" s="54">
        <f t="shared" si="0"/>
        <v>2</v>
      </c>
      <c r="I39" s="141"/>
      <c r="J39" s="142">
        <f t="shared" si="1"/>
        <v>0</v>
      </c>
      <c r="K39" s="143">
        <f t="shared" si="2"/>
        <v>0</v>
      </c>
    </row>
    <row r="40" spans="1:13" ht="69.75" customHeight="1">
      <c r="A40" s="378" t="s">
        <v>89</v>
      </c>
      <c r="B40" s="379" t="s">
        <v>90</v>
      </c>
      <c r="C40" s="55" t="s">
        <v>91</v>
      </c>
      <c r="D40" s="56" t="s">
        <v>90</v>
      </c>
      <c r="E40" s="57"/>
      <c r="F40" s="58">
        <v>59</v>
      </c>
      <c r="G40" s="59">
        <v>1</v>
      </c>
      <c r="H40" s="60">
        <f t="shared" si="0"/>
        <v>59</v>
      </c>
      <c r="I40" s="144"/>
      <c r="J40" s="145">
        <f t="shared" si="1"/>
        <v>0</v>
      </c>
      <c r="K40" s="146">
        <f t="shared" si="2"/>
        <v>0</v>
      </c>
    </row>
    <row r="41" spans="1:13" ht="69.75" customHeight="1">
      <c r="A41" s="378"/>
      <c r="B41" s="379"/>
      <c r="C41" s="47" t="s">
        <v>92</v>
      </c>
      <c r="D41" s="28" t="s">
        <v>93</v>
      </c>
      <c r="E41" s="29"/>
      <c r="F41" s="61">
        <v>0.5</v>
      </c>
      <c r="G41" s="62">
        <v>1</v>
      </c>
      <c r="H41" s="63">
        <f t="shared" si="0"/>
        <v>0.5</v>
      </c>
      <c r="I41" s="128"/>
      <c r="J41" s="129">
        <f t="shared" si="1"/>
        <v>0</v>
      </c>
      <c r="K41" s="127">
        <f t="shared" si="2"/>
        <v>0</v>
      </c>
    </row>
    <row r="42" spans="1:13" ht="69.75" customHeight="1">
      <c r="A42" s="378"/>
      <c r="B42" s="379"/>
      <c r="C42" s="64" t="s">
        <v>94</v>
      </c>
      <c r="D42" s="65" t="s">
        <v>95</v>
      </c>
      <c r="E42" s="66"/>
      <c r="F42" s="67">
        <v>0.2</v>
      </c>
      <c r="G42" s="68">
        <v>5</v>
      </c>
      <c r="H42" s="69">
        <f t="shared" si="0"/>
        <v>1</v>
      </c>
      <c r="I42" s="147"/>
      <c r="J42" s="148">
        <f t="shared" si="1"/>
        <v>0</v>
      </c>
      <c r="K42" s="127">
        <f t="shared" si="2"/>
        <v>0</v>
      </c>
      <c r="M42" s="4">
        <f>1/G42</f>
        <v>0.2</v>
      </c>
    </row>
    <row r="43" spans="1:13" ht="69.75" customHeight="1">
      <c r="A43" s="378"/>
      <c r="B43" s="379"/>
      <c r="C43" s="49" t="s">
        <v>96</v>
      </c>
      <c r="D43" s="70" t="s">
        <v>97</v>
      </c>
      <c r="E43" s="71"/>
      <c r="F43" s="52">
        <v>1.5</v>
      </c>
      <c r="G43" s="53">
        <v>1</v>
      </c>
      <c r="H43" s="54">
        <f t="shared" si="0"/>
        <v>1.5</v>
      </c>
      <c r="I43" s="149"/>
      <c r="J43" s="150">
        <f t="shared" si="1"/>
        <v>0</v>
      </c>
      <c r="K43" s="127">
        <f t="shared" si="2"/>
        <v>0</v>
      </c>
    </row>
    <row r="44" spans="1:13" ht="69.75" customHeight="1">
      <c r="A44" s="24"/>
      <c r="B44" s="24"/>
      <c r="C44" s="56" t="s">
        <v>98</v>
      </c>
      <c r="D44" s="72" t="s">
        <v>99</v>
      </c>
      <c r="E44" s="56"/>
      <c r="F44" s="58">
        <v>1.5</v>
      </c>
      <c r="G44" s="59">
        <v>1</v>
      </c>
      <c r="H44" s="60">
        <f t="shared" si="0"/>
        <v>1.5</v>
      </c>
      <c r="I44" s="151"/>
      <c r="J44" s="145">
        <f t="shared" si="1"/>
        <v>0</v>
      </c>
      <c r="K44" s="127">
        <f t="shared" si="2"/>
        <v>0</v>
      </c>
    </row>
    <row r="45" spans="1:13" ht="69.75" customHeight="1">
      <c r="A45" s="378" t="s">
        <v>100</v>
      </c>
      <c r="B45" s="378" t="s">
        <v>101</v>
      </c>
      <c r="C45" s="56" t="s">
        <v>102</v>
      </c>
      <c r="D45" s="72" t="s">
        <v>103</v>
      </c>
      <c r="E45" s="57"/>
      <c r="F45" s="58">
        <v>119</v>
      </c>
      <c r="G45" s="59">
        <v>1</v>
      </c>
      <c r="H45" s="60">
        <f t="shared" si="0"/>
        <v>119</v>
      </c>
      <c r="I45" s="144"/>
      <c r="J45" s="145">
        <f t="shared" si="1"/>
        <v>0</v>
      </c>
      <c r="K45" s="127">
        <f t="shared" si="2"/>
        <v>0</v>
      </c>
    </row>
    <row r="46" spans="1:13" ht="69.75" customHeight="1">
      <c r="A46" s="378"/>
      <c r="B46" s="378"/>
      <c r="C46" s="28" t="s">
        <v>104</v>
      </c>
      <c r="D46" s="34" t="s">
        <v>105</v>
      </c>
      <c r="E46" s="29"/>
      <c r="F46" s="30">
        <v>0.39</v>
      </c>
      <c r="G46" s="80">
        <v>4</v>
      </c>
      <c r="H46" s="32">
        <f t="shared" si="0"/>
        <v>1.56</v>
      </c>
      <c r="I46" s="128"/>
      <c r="J46" s="129">
        <f t="shared" si="1"/>
        <v>0</v>
      </c>
      <c r="K46" s="127">
        <f t="shared" si="2"/>
        <v>0</v>
      </c>
    </row>
    <row r="47" spans="1:13" ht="69.75" customHeight="1">
      <c r="A47" s="105"/>
      <c r="B47" s="105"/>
      <c r="C47" s="65" t="s">
        <v>106</v>
      </c>
      <c r="D47" s="220" t="s">
        <v>107</v>
      </c>
      <c r="E47" s="66"/>
      <c r="F47" s="67">
        <v>28</v>
      </c>
      <c r="G47" s="218">
        <v>1</v>
      </c>
      <c r="H47" s="69">
        <f t="shared" si="0"/>
        <v>28</v>
      </c>
      <c r="I47" s="147"/>
      <c r="J47" s="148">
        <f t="shared" si="1"/>
        <v>0</v>
      </c>
      <c r="K47" s="127">
        <f t="shared" si="2"/>
        <v>0</v>
      </c>
    </row>
    <row r="48" spans="1:13" ht="69.75" customHeight="1">
      <c r="A48" s="378" t="s">
        <v>110</v>
      </c>
      <c r="B48" s="379" t="s">
        <v>111</v>
      </c>
      <c r="C48" s="86" t="s">
        <v>112</v>
      </c>
      <c r="D48" s="87" t="s">
        <v>113</v>
      </c>
      <c r="E48" s="88"/>
      <c r="F48" s="219">
        <v>93.5</v>
      </c>
      <c r="G48" s="90">
        <v>1</v>
      </c>
      <c r="H48" s="91">
        <f t="shared" si="0"/>
        <v>93.5</v>
      </c>
      <c r="I48" s="157"/>
      <c r="J48" s="158">
        <f t="shared" si="1"/>
        <v>0</v>
      </c>
      <c r="K48" s="127">
        <f t="shared" si="2"/>
        <v>0</v>
      </c>
    </row>
    <row r="49" spans="1:11" ht="75.75" customHeight="1">
      <c r="A49" s="378"/>
      <c r="B49" s="379"/>
      <c r="C49" s="47" t="s">
        <v>114</v>
      </c>
      <c r="D49" s="34" t="s">
        <v>115</v>
      </c>
      <c r="E49" s="92"/>
      <c r="F49" s="61">
        <v>93</v>
      </c>
      <c r="G49" s="62">
        <v>1</v>
      </c>
      <c r="H49" s="63">
        <f t="shared" si="0"/>
        <v>93</v>
      </c>
      <c r="I49" s="128"/>
      <c r="J49" s="129">
        <f t="shared" si="1"/>
        <v>0</v>
      </c>
      <c r="K49" s="127">
        <f t="shared" si="2"/>
        <v>0</v>
      </c>
    </row>
    <row r="50" spans="1:11" ht="81" customHeight="1">
      <c r="A50" s="378"/>
      <c r="B50" s="379"/>
      <c r="C50" s="47" t="s">
        <v>116</v>
      </c>
      <c r="D50" s="34" t="s">
        <v>117</v>
      </c>
      <c r="E50" s="92"/>
      <c r="F50" s="30">
        <v>1.5</v>
      </c>
      <c r="G50" s="48">
        <v>1</v>
      </c>
      <c r="H50" s="32">
        <f t="shared" si="0"/>
        <v>1.5</v>
      </c>
      <c r="I50" s="128"/>
      <c r="J50" s="129">
        <f t="shared" si="1"/>
        <v>0</v>
      </c>
      <c r="K50" s="127">
        <f t="shared" si="2"/>
        <v>0</v>
      </c>
    </row>
    <row r="51" spans="1:11" ht="69.75" customHeight="1">
      <c r="A51" s="378"/>
      <c r="B51" s="379"/>
      <c r="C51" s="49" t="s">
        <v>118</v>
      </c>
      <c r="D51" s="70" t="s">
        <v>119</v>
      </c>
      <c r="E51" s="71"/>
      <c r="F51" s="52">
        <v>5</v>
      </c>
      <c r="G51" s="53">
        <v>1</v>
      </c>
      <c r="H51" s="54">
        <f t="shared" si="0"/>
        <v>5</v>
      </c>
      <c r="I51" s="149"/>
      <c r="J51" s="150">
        <f t="shared" si="1"/>
        <v>0</v>
      </c>
      <c r="K51" s="127">
        <f t="shared" si="2"/>
        <v>0</v>
      </c>
    </row>
    <row r="52" spans="1:11" ht="81" customHeight="1">
      <c r="A52" s="378" t="s">
        <v>120</v>
      </c>
      <c r="B52" s="379" t="s">
        <v>121</v>
      </c>
      <c r="C52" s="42" t="s">
        <v>122</v>
      </c>
      <c r="D52" s="43" t="s">
        <v>123</v>
      </c>
      <c r="E52" s="388"/>
      <c r="F52" s="44">
        <v>124.5</v>
      </c>
      <c r="G52" s="94">
        <v>1</v>
      </c>
      <c r="H52" s="46">
        <f t="shared" si="0"/>
        <v>124.5</v>
      </c>
      <c r="I52" s="135"/>
      <c r="J52" s="159">
        <f t="shared" si="1"/>
        <v>0</v>
      </c>
      <c r="K52" s="127">
        <f t="shared" si="2"/>
        <v>0</v>
      </c>
    </row>
    <row r="53" spans="1:11" ht="81" customHeight="1">
      <c r="A53" s="378"/>
      <c r="B53" s="379"/>
      <c r="C53" s="47" t="s">
        <v>124</v>
      </c>
      <c r="D53" s="28" t="s">
        <v>125</v>
      </c>
      <c r="E53" s="389"/>
      <c r="F53" s="30">
        <v>0.5</v>
      </c>
      <c r="G53" s="31">
        <v>2</v>
      </c>
      <c r="H53" s="32">
        <f t="shared" si="0"/>
        <v>1</v>
      </c>
      <c r="I53" s="160"/>
      <c r="J53" s="129">
        <f t="shared" si="1"/>
        <v>0</v>
      </c>
      <c r="K53" s="127">
        <f t="shared" si="2"/>
        <v>0</v>
      </c>
    </row>
    <row r="54" spans="1:11" ht="81" customHeight="1">
      <c r="A54" s="378"/>
      <c r="B54" s="379"/>
      <c r="C54" s="47" t="s">
        <v>126</v>
      </c>
      <c r="D54" s="28" t="s">
        <v>127</v>
      </c>
      <c r="E54" s="389"/>
      <c r="F54" s="30">
        <v>2</v>
      </c>
      <c r="G54" s="31">
        <v>1</v>
      </c>
      <c r="H54" s="32">
        <f t="shared" si="0"/>
        <v>2</v>
      </c>
      <c r="I54" s="128"/>
      <c r="J54" s="129">
        <f t="shared" si="1"/>
        <v>0</v>
      </c>
      <c r="K54" s="127">
        <f t="shared" si="2"/>
        <v>0</v>
      </c>
    </row>
    <row r="55" spans="1:11" ht="69.75" customHeight="1">
      <c r="A55" s="378"/>
      <c r="B55" s="379"/>
      <c r="C55" s="49" t="s">
        <v>128</v>
      </c>
      <c r="D55" s="70" t="s">
        <v>129</v>
      </c>
      <c r="E55" s="390"/>
      <c r="F55" s="95">
        <v>1.5</v>
      </c>
      <c r="G55" s="96">
        <v>1</v>
      </c>
      <c r="H55" s="97">
        <f t="shared" si="0"/>
        <v>1.5</v>
      </c>
      <c r="I55" s="149"/>
      <c r="J55" s="150">
        <f t="shared" si="1"/>
        <v>0</v>
      </c>
      <c r="K55" s="127">
        <f t="shared" si="2"/>
        <v>0</v>
      </c>
    </row>
    <row r="56" spans="1:11" ht="69.75" customHeight="1">
      <c r="A56" s="105"/>
      <c r="B56" s="113"/>
      <c r="C56" s="221" t="s">
        <v>130</v>
      </c>
      <c r="D56" s="222" t="s">
        <v>131</v>
      </c>
      <c r="E56" s="223"/>
      <c r="F56" s="224">
        <v>55</v>
      </c>
      <c r="G56" s="225">
        <v>1</v>
      </c>
      <c r="H56" s="226">
        <f t="shared" si="0"/>
        <v>55</v>
      </c>
      <c r="I56" s="227"/>
      <c r="J56" s="228">
        <f t="shared" si="1"/>
        <v>0</v>
      </c>
      <c r="K56" s="127">
        <f t="shared" si="2"/>
        <v>0</v>
      </c>
    </row>
    <row r="57" spans="1:11" ht="69.75" customHeight="1">
      <c r="A57" s="105"/>
      <c r="B57" s="105"/>
      <c r="C57" s="37" t="s">
        <v>134</v>
      </c>
      <c r="D57" s="37" t="s">
        <v>135</v>
      </c>
      <c r="E57" s="106"/>
      <c r="F57" s="38">
        <v>47.5</v>
      </c>
      <c r="G57" s="107">
        <v>1</v>
      </c>
      <c r="H57" s="40">
        <f t="shared" si="0"/>
        <v>47.5</v>
      </c>
      <c r="I57" s="132"/>
      <c r="J57" s="133">
        <f t="shared" si="1"/>
        <v>0</v>
      </c>
      <c r="K57" s="127">
        <f t="shared" si="2"/>
        <v>0</v>
      </c>
    </row>
    <row r="58" spans="1:11" ht="69.75" customHeight="1">
      <c r="A58" s="378" t="s">
        <v>136</v>
      </c>
      <c r="B58" s="379" t="s">
        <v>137</v>
      </c>
      <c r="C58" s="42" t="s">
        <v>136</v>
      </c>
      <c r="D58" s="43" t="s">
        <v>137</v>
      </c>
      <c r="E58" s="108"/>
      <c r="F58" s="44">
        <v>5.5</v>
      </c>
      <c r="G58" s="94">
        <v>1</v>
      </c>
      <c r="H58" s="46">
        <f t="shared" si="0"/>
        <v>5.5</v>
      </c>
      <c r="I58" s="135"/>
      <c r="J58" s="159">
        <f t="shared" si="1"/>
        <v>0</v>
      </c>
      <c r="K58" s="127">
        <f t="shared" si="2"/>
        <v>0</v>
      </c>
    </row>
    <row r="59" spans="1:11" ht="69.75" customHeight="1">
      <c r="A59" s="378"/>
      <c r="B59" s="379"/>
      <c r="C59" s="47" t="s">
        <v>138</v>
      </c>
      <c r="D59" s="28" t="s">
        <v>139</v>
      </c>
      <c r="E59" s="29"/>
      <c r="F59" s="30">
        <v>0.5</v>
      </c>
      <c r="G59" s="31">
        <v>1</v>
      </c>
      <c r="H59" s="32">
        <f t="shared" si="0"/>
        <v>0.5</v>
      </c>
      <c r="I59" s="128"/>
      <c r="J59" s="129">
        <f t="shared" si="1"/>
        <v>0</v>
      </c>
      <c r="K59" s="127">
        <f t="shared" si="2"/>
        <v>0</v>
      </c>
    </row>
    <row r="60" spans="1:11" ht="69.75" customHeight="1">
      <c r="A60" s="378"/>
      <c r="B60" s="379"/>
      <c r="C60" s="49" t="s">
        <v>140</v>
      </c>
      <c r="D60" s="70" t="s">
        <v>141</v>
      </c>
      <c r="E60" s="71"/>
      <c r="F60" s="52">
        <v>1.5</v>
      </c>
      <c r="G60" s="109">
        <v>1</v>
      </c>
      <c r="H60" s="54">
        <f t="shared" si="0"/>
        <v>1.5</v>
      </c>
      <c r="I60" s="149"/>
      <c r="J60" s="150">
        <f t="shared" si="1"/>
        <v>0</v>
      </c>
      <c r="K60" s="127">
        <f t="shared" si="2"/>
        <v>0</v>
      </c>
    </row>
    <row r="61" spans="1:11" ht="69.75" customHeight="1">
      <c r="A61" s="105"/>
      <c r="B61" s="105"/>
      <c r="C61" s="110" t="s">
        <v>202</v>
      </c>
      <c r="D61" s="111" t="s">
        <v>143</v>
      </c>
      <c r="E61" s="112"/>
      <c r="F61" s="395">
        <v>155</v>
      </c>
      <c r="G61" s="391">
        <v>1</v>
      </c>
      <c r="H61" s="393">
        <f t="shared" si="0"/>
        <v>155</v>
      </c>
      <c r="I61" s="132"/>
      <c r="J61" s="133">
        <f t="shared" si="1"/>
        <v>0</v>
      </c>
      <c r="K61" s="127">
        <f t="shared" si="2"/>
        <v>0</v>
      </c>
    </row>
    <row r="62" spans="1:11" ht="69.75" customHeight="1">
      <c r="A62" s="105"/>
      <c r="B62" s="113"/>
      <c r="C62" s="111" t="s">
        <v>203</v>
      </c>
      <c r="D62" s="111" t="s">
        <v>204</v>
      </c>
      <c r="E62" s="114"/>
      <c r="F62" s="395"/>
      <c r="G62" s="391"/>
      <c r="H62" s="393"/>
      <c r="I62" s="163"/>
      <c r="J62" s="164"/>
      <c r="K62" s="127"/>
    </row>
    <row r="63" spans="1:11" ht="69.75" customHeight="1">
      <c r="A63" s="378"/>
      <c r="B63" s="379"/>
      <c r="C63" s="111" t="s">
        <v>205</v>
      </c>
      <c r="D63" s="111" t="s">
        <v>206</v>
      </c>
      <c r="E63" s="21"/>
      <c r="F63" s="22">
        <v>7.5</v>
      </c>
      <c r="G63" s="115">
        <v>1</v>
      </c>
      <c r="H63" s="116">
        <f>F63*G63</f>
        <v>7.5</v>
      </c>
      <c r="I63" s="126"/>
      <c r="J63" s="125">
        <f>G63*I63</f>
        <v>0</v>
      </c>
      <c r="K63" s="127">
        <f>H63*I63</f>
        <v>0</v>
      </c>
    </row>
    <row r="64" spans="1:11" ht="69.75" customHeight="1">
      <c r="A64" s="378"/>
      <c r="B64" s="379"/>
      <c r="C64" s="117" t="s">
        <v>150</v>
      </c>
      <c r="D64" s="118" t="s">
        <v>151</v>
      </c>
      <c r="E64" s="112"/>
      <c r="F64" s="119">
        <v>10</v>
      </c>
      <c r="G64" s="120">
        <v>1</v>
      </c>
      <c r="H64" s="121">
        <f>F64*G64</f>
        <v>10</v>
      </c>
      <c r="I64" s="132"/>
      <c r="J64" s="133">
        <f>G64*I64</f>
        <v>0</v>
      </c>
      <c r="K64" s="127">
        <f>H64*I64</f>
        <v>0</v>
      </c>
    </row>
    <row r="65" spans="1:13" ht="69.75" customHeight="1">
      <c r="A65" s="378"/>
      <c r="B65" s="379"/>
      <c r="C65" s="111" t="s">
        <v>207</v>
      </c>
      <c r="D65" s="111" t="s">
        <v>208</v>
      </c>
      <c r="E65" s="21"/>
      <c r="F65" s="396">
        <v>8.5</v>
      </c>
      <c r="G65" s="392">
        <v>1</v>
      </c>
      <c r="H65" s="394">
        <v>8.5</v>
      </c>
      <c r="I65" s="126"/>
      <c r="J65" s="198"/>
      <c r="K65" s="199"/>
    </row>
    <row r="66" spans="1:13" ht="69.75" customHeight="1">
      <c r="A66" s="378"/>
      <c r="B66" s="379"/>
      <c r="C66" s="111" t="s">
        <v>209</v>
      </c>
      <c r="D66" s="111" t="s">
        <v>210</v>
      </c>
      <c r="E66" s="21"/>
      <c r="F66" s="396"/>
      <c r="G66" s="392"/>
      <c r="H66" s="394"/>
      <c r="I66" s="126"/>
      <c r="J66" s="198"/>
      <c r="K66" s="199"/>
    </row>
    <row r="67" spans="1:13" ht="69.75" customHeight="1">
      <c r="A67" s="378"/>
      <c r="B67" s="379"/>
      <c r="C67" s="111" t="s">
        <v>211</v>
      </c>
      <c r="D67" s="111" t="s">
        <v>212</v>
      </c>
      <c r="E67" s="21"/>
      <c r="F67" s="396"/>
      <c r="G67" s="392"/>
      <c r="H67" s="394"/>
      <c r="I67" s="126"/>
      <c r="J67" s="198"/>
      <c r="K67" s="199"/>
    </row>
    <row r="68" spans="1:13" ht="69.75" customHeight="1">
      <c r="A68" s="378"/>
      <c r="B68" s="379"/>
      <c r="C68" s="111" t="s">
        <v>213</v>
      </c>
      <c r="D68" s="111" t="s">
        <v>214</v>
      </c>
      <c r="E68" s="21"/>
      <c r="F68" s="22">
        <v>4</v>
      </c>
      <c r="G68" s="115">
        <v>1</v>
      </c>
      <c r="H68" s="116">
        <v>4</v>
      </c>
      <c r="I68" s="126"/>
      <c r="J68" s="198"/>
      <c r="K68" s="199"/>
    </row>
    <row r="69" spans="1:13" ht="69.75" customHeight="1">
      <c r="A69" s="378"/>
      <c r="B69" s="378"/>
      <c r="C69" s="165" t="s">
        <v>152</v>
      </c>
      <c r="D69" s="165" t="s">
        <v>153</v>
      </c>
      <c r="E69" s="166"/>
      <c r="F69" s="61">
        <v>0.25</v>
      </c>
      <c r="G69" s="62">
        <v>2</v>
      </c>
      <c r="H69" s="63">
        <f t="shared" ref="H69:H89" si="3">F69*G69</f>
        <v>0.5</v>
      </c>
      <c r="I69" s="200"/>
      <c r="J69" s="201">
        <f t="shared" ref="J69:J89" si="4">G69*I69</f>
        <v>0</v>
      </c>
      <c r="K69" s="127">
        <f t="shared" ref="K69:K90" si="5">H69*I69</f>
        <v>0</v>
      </c>
    </row>
    <row r="70" spans="1:13" ht="69.75" customHeight="1">
      <c r="A70" s="378"/>
      <c r="B70" s="378"/>
      <c r="C70" s="167" t="s">
        <v>154</v>
      </c>
      <c r="D70" s="168" t="s">
        <v>155</v>
      </c>
      <c r="E70" s="169"/>
      <c r="F70" s="93">
        <v>0.5</v>
      </c>
      <c r="G70" s="170">
        <v>2</v>
      </c>
      <c r="H70" s="171">
        <f t="shared" si="3"/>
        <v>1</v>
      </c>
      <c r="I70" s="202"/>
      <c r="J70" s="203">
        <f t="shared" si="4"/>
        <v>0</v>
      </c>
      <c r="K70" s="127">
        <f t="shared" si="5"/>
        <v>0</v>
      </c>
    </row>
    <row r="71" spans="1:13" ht="69.75" customHeight="1">
      <c r="A71" s="24"/>
      <c r="B71" s="41"/>
      <c r="C71" s="167" t="s">
        <v>156</v>
      </c>
      <c r="D71" s="167" t="s">
        <v>157</v>
      </c>
      <c r="E71" s="169"/>
      <c r="F71" s="93">
        <v>28</v>
      </c>
      <c r="G71" s="170">
        <v>1</v>
      </c>
      <c r="H71" s="171">
        <f t="shared" si="3"/>
        <v>28</v>
      </c>
      <c r="I71" s="202"/>
      <c r="J71" s="203">
        <f t="shared" si="4"/>
        <v>0</v>
      </c>
      <c r="K71" s="134">
        <f t="shared" si="5"/>
        <v>0</v>
      </c>
    </row>
    <row r="72" spans="1:13" ht="69.75" customHeight="1">
      <c r="A72" s="24" t="s">
        <v>158</v>
      </c>
      <c r="B72" s="41" t="s">
        <v>159</v>
      </c>
      <c r="C72" s="382" t="s">
        <v>160</v>
      </c>
      <c r="D72" s="43" t="s">
        <v>161</v>
      </c>
      <c r="E72" s="108"/>
      <c r="F72" s="44">
        <v>5.5</v>
      </c>
      <c r="G72" s="45">
        <v>1</v>
      </c>
      <c r="H72" s="46">
        <f t="shared" si="3"/>
        <v>5.5</v>
      </c>
      <c r="I72" s="135"/>
      <c r="J72" s="136">
        <f t="shared" si="4"/>
        <v>0</v>
      </c>
      <c r="K72" s="137">
        <f t="shared" si="5"/>
        <v>0</v>
      </c>
    </row>
    <row r="73" spans="1:13" ht="69.75" customHeight="1">
      <c r="A73" s="24"/>
      <c r="B73" s="41"/>
      <c r="C73" s="383"/>
      <c r="D73" s="172" t="s">
        <v>162</v>
      </c>
      <c r="E73" s="71"/>
      <c r="F73" s="95">
        <v>0.5</v>
      </c>
      <c r="G73" s="173">
        <v>1</v>
      </c>
      <c r="H73" s="97">
        <f t="shared" si="3"/>
        <v>0.5</v>
      </c>
      <c r="I73" s="149"/>
      <c r="J73" s="142">
        <f t="shared" si="4"/>
        <v>0</v>
      </c>
      <c r="K73" s="143">
        <f t="shared" si="5"/>
        <v>0</v>
      </c>
    </row>
    <row r="74" spans="1:13" ht="69.75" customHeight="1">
      <c r="A74" s="105"/>
      <c r="B74" s="105"/>
      <c r="C74" s="174" t="s">
        <v>163</v>
      </c>
      <c r="D74" s="175" t="s">
        <v>164</v>
      </c>
      <c r="E74" s="176"/>
      <c r="F74" s="61">
        <v>15.5</v>
      </c>
      <c r="G74" s="177">
        <v>1</v>
      </c>
      <c r="H74" s="63">
        <f t="shared" si="3"/>
        <v>15.5</v>
      </c>
      <c r="I74" s="204"/>
      <c r="J74" s="205">
        <f t="shared" si="4"/>
        <v>0</v>
      </c>
      <c r="K74" s="146">
        <f t="shared" si="5"/>
        <v>0</v>
      </c>
    </row>
    <row r="75" spans="1:13" ht="69.75" customHeight="1">
      <c r="A75" s="378" t="s">
        <v>165</v>
      </c>
      <c r="B75" s="378" t="s">
        <v>166</v>
      </c>
      <c r="C75" s="178" t="s">
        <v>165</v>
      </c>
      <c r="D75" s="178" t="s">
        <v>166</v>
      </c>
      <c r="E75" s="179"/>
      <c r="F75" s="30">
        <v>11.5</v>
      </c>
      <c r="G75" s="31">
        <v>1</v>
      </c>
      <c r="H75" s="32">
        <f t="shared" si="3"/>
        <v>11.5</v>
      </c>
      <c r="I75" s="160"/>
      <c r="J75" s="206">
        <f t="shared" si="4"/>
        <v>0</v>
      </c>
      <c r="K75" s="127">
        <f t="shared" si="5"/>
        <v>0</v>
      </c>
    </row>
    <row r="76" spans="1:13" ht="69.75" customHeight="1">
      <c r="A76" s="378"/>
      <c r="B76" s="378"/>
      <c r="C76" s="178" t="s">
        <v>167</v>
      </c>
      <c r="D76" s="178" t="s">
        <v>168</v>
      </c>
      <c r="E76" s="179"/>
      <c r="F76" s="30">
        <v>0.05</v>
      </c>
      <c r="G76" s="31">
        <v>2</v>
      </c>
      <c r="H76" s="32">
        <f t="shared" si="3"/>
        <v>0.1</v>
      </c>
      <c r="I76" s="207"/>
      <c r="J76" s="208">
        <f t="shared" si="4"/>
        <v>0</v>
      </c>
      <c r="K76" s="127">
        <f t="shared" si="5"/>
        <v>0</v>
      </c>
      <c r="M76" s="209">
        <f>450+424</f>
        <v>874</v>
      </c>
    </row>
    <row r="77" spans="1:13" ht="69.75" customHeight="1">
      <c r="A77" s="105"/>
      <c r="B77" s="105"/>
      <c r="C77" s="15" t="s">
        <v>169</v>
      </c>
      <c r="D77" s="15" t="s">
        <v>170</v>
      </c>
      <c r="E77" s="16"/>
      <c r="F77" s="17">
        <v>4.5</v>
      </c>
      <c r="G77" s="18">
        <v>1</v>
      </c>
      <c r="H77" s="19">
        <f t="shared" si="3"/>
        <v>4.5</v>
      </c>
      <c r="I77" s="126"/>
      <c r="J77" s="125">
        <f t="shared" si="4"/>
        <v>0</v>
      </c>
      <c r="K77" s="127">
        <f t="shared" si="5"/>
        <v>0</v>
      </c>
    </row>
    <row r="78" spans="1:13" ht="69.75" customHeight="1">
      <c r="A78" s="105"/>
      <c r="B78" s="105"/>
      <c r="C78" s="28" t="s">
        <v>171</v>
      </c>
      <c r="D78" s="28" t="s">
        <v>172</v>
      </c>
      <c r="E78" s="29"/>
      <c r="F78" s="30">
        <v>3.4</v>
      </c>
      <c r="G78" s="31">
        <v>1</v>
      </c>
      <c r="H78" s="32">
        <f t="shared" si="3"/>
        <v>3.4</v>
      </c>
      <c r="I78" s="128"/>
      <c r="J78" s="129">
        <f t="shared" si="4"/>
        <v>0</v>
      </c>
      <c r="K78" s="127">
        <f t="shared" si="5"/>
        <v>0</v>
      </c>
    </row>
    <row r="79" spans="1:13" ht="69.75" customHeight="1">
      <c r="A79" s="180"/>
      <c r="B79" s="180" t="s">
        <v>173</v>
      </c>
      <c r="C79" s="28" t="s">
        <v>174</v>
      </c>
      <c r="D79" s="28" t="s">
        <v>173</v>
      </c>
      <c r="E79" s="29"/>
      <c r="F79" s="30">
        <v>3.4</v>
      </c>
      <c r="G79" s="31">
        <v>1</v>
      </c>
      <c r="H79" s="32">
        <f t="shared" si="3"/>
        <v>3.4</v>
      </c>
      <c r="I79" s="128"/>
      <c r="J79" s="129">
        <f t="shared" si="4"/>
        <v>0</v>
      </c>
      <c r="K79" s="127">
        <f t="shared" si="5"/>
        <v>0</v>
      </c>
    </row>
    <row r="80" spans="1:13" ht="76.5" customHeight="1">
      <c r="A80" s="105"/>
      <c r="B80" s="105"/>
      <c r="C80" s="28" t="s">
        <v>175</v>
      </c>
      <c r="D80" s="28" t="s">
        <v>176</v>
      </c>
      <c r="E80" s="29"/>
      <c r="F80" s="30">
        <v>1.5</v>
      </c>
      <c r="G80" s="35">
        <v>2</v>
      </c>
      <c r="H80" s="32">
        <f t="shared" si="3"/>
        <v>3</v>
      </c>
      <c r="I80" s="128"/>
      <c r="J80" s="129">
        <f t="shared" si="4"/>
        <v>0</v>
      </c>
      <c r="K80" s="127">
        <f t="shared" si="5"/>
        <v>0</v>
      </c>
    </row>
    <row r="81" spans="1:11" ht="69.75" customHeight="1">
      <c r="A81" s="105"/>
      <c r="B81" s="105"/>
      <c r="C81" s="28" t="s">
        <v>177</v>
      </c>
      <c r="D81" s="28" t="s">
        <v>178</v>
      </c>
      <c r="E81" s="29"/>
      <c r="F81" s="30">
        <v>6.2</v>
      </c>
      <c r="G81" s="31">
        <v>1</v>
      </c>
      <c r="H81" s="32">
        <f t="shared" si="3"/>
        <v>6.2</v>
      </c>
      <c r="I81" s="128"/>
      <c r="J81" s="129">
        <f t="shared" si="4"/>
        <v>0</v>
      </c>
      <c r="K81" s="127">
        <f t="shared" si="5"/>
        <v>0</v>
      </c>
    </row>
    <row r="82" spans="1:11" ht="69.75" customHeight="1">
      <c r="A82" s="105"/>
      <c r="B82" s="105"/>
      <c r="C82" s="28" t="s">
        <v>179</v>
      </c>
      <c r="D82" s="28" t="s">
        <v>180</v>
      </c>
      <c r="E82" s="29"/>
      <c r="F82" s="30">
        <v>3.3</v>
      </c>
      <c r="G82" s="31">
        <v>1</v>
      </c>
      <c r="H82" s="32">
        <f t="shared" si="3"/>
        <v>3.3</v>
      </c>
      <c r="I82" s="128"/>
      <c r="J82" s="129">
        <f t="shared" si="4"/>
        <v>0</v>
      </c>
      <c r="K82" s="127">
        <f t="shared" si="5"/>
        <v>0</v>
      </c>
    </row>
    <row r="83" spans="1:11" ht="69.75" customHeight="1">
      <c r="A83" s="105"/>
      <c r="B83" s="105"/>
      <c r="C83" s="174" t="s">
        <v>181</v>
      </c>
      <c r="D83" s="174" t="s">
        <v>182</v>
      </c>
      <c r="E83" s="176"/>
      <c r="F83" s="61">
        <v>0.6</v>
      </c>
      <c r="G83" s="177">
        <v>3</v>
      </c>
      <c r="H83" s="63">
        <f t="shared" si="3"/>
        <v>1.7999999999999998</v>
      </c>
      <c r="I83" s="204"/>
      <c r="J83" s="205">
        <f t="shared" si="4"/>
        <v>0</v>
      </c>
      <c r="K83" s="127">
        <f t="shared" si="5"/>
        <v>0</v>
      </c>
    </row>
    <row r="84" spans="1:11" ht="69.75" customHeight="1">
      <c r="A84" s="105"/>
      <c r="B84" s="105"/>
      <c r="C84" s="28" t="s">
        <v>183</v>
      </c>
      <c r="D84" s="28" t="s">
        <v>184</v>
      </c>
      <c r="E84" s="29"/>
      <c r="F84" s="30">
        <v>0.5</v>
      </c>
      <c r="G84" s="31">
        <v>2</v>
      </c>
      <c r="H84" s="32">
        <f t="shared" si="3"/>
        <v>1</v>
      </c>
      <c r="I84" s="128"/>
      <c r="J84" s="129">
        <f t="shared" si="4"/>
        <v>0</v>
      </c>
      <c r="K84" s="127">
        <f t="shared" si="5"/>
        <v>0</v>
      </c>
    </row>
    <row r="85" spans="1:11" ht="69.75" customHeight="1">
      <c r="A85" s="181"/>
      <c r="B85" s="181"/>
      <c r="C85" s="37" t="s">
        <v>185</v>
      </c>
      <c r="D85" s="37" t="s">
        <v>186</v>
      </c>
      <c r="E85" s="106"/>
      <c r="F85" s="38">
        <v>0.1</v>
      </c>
      <c r="G85" s="107">
        <v>1</v>
      </c>
      <c r="H85" s="40">
        <f t="shared" si="3"/>
        <v>0.1</v>
      </c>
      <c r="I85" s="132"/>
      <c r="J85" s="125">
        <f t="shared" si="4"/>
        <v>0</v>
      </c>
      <c r="K85" s="127">
        <f t="shared" si="5"/>
        <v>0</v>
      </c>
    </row>
    <row r="86" spans="1:11" ht="64.5" customHeight="1">
      <c r="A86" s="182"/>
      <c r="B86" s="182"/>
      <c r="C86" s="183" t="s">
        <v>187</v>
      </c>
      <c r="D86" s="183" t="s">
        <v>188</v>
      </c>
      <c r="E86" s="184"/>
      <c r="F86" s="30">
        <v>3.1</v>
      </c>
      <c r="G86" s="48">
        <v>1</v>
      </c>
      <c r="H86" s="32">
        <f t="shared" si="3"/>
        <v>3.1</v>
      </c>
      <c r="I86" s="210"/>
      <c r="J86" s="129">
        <f t="shared" si="4"/>
        <v>0</v>
      </c>
      <c r="K86" s="127">
        <f t="shared" si="5"/>
        <v>0</v>
      </c>
    </row>
    <row r="87" spans="1:11" ht="64.5" customHeight="1">
      <c r="A87" s="182"/>
      <c r="B87" s="182"/>
      <c r="C87" s="185" t="s">
        <v>189</v>
      </c>
      <c r="D87" s="185" t="s">
        <v>190</v>
      </c>
      <c r="E87" s="184"/>
      <c r="F87" s="30">
        <v>0.21</v>
      </c>
      <c r="G87" s="48">
        <v>1</v>
      </c>
      <c r="H87" s="32">
        <f t="shared" si="3"/>
        <v>0.21</v>
      </c>
      <c r="I87" s="210"/>
      <c r="J87" s="129">
        <f t="shared" si="4"/>
        <v>0</v>
      </c>
      <c r="K87" s="127">
        <f t="shared" si="5"/>
        <v>0</v>
      </c>
    </row>
    <row r="88" spans="1:11" ht="64.5" customHeight="1">
      <c r="A88" s="182"/>
      <c r="B88" s="182"/>
      <c r="C88" s="186" t="s">
        <v>193</v>
      </c>
      <c r="D88" s="187" t="s">
        <v>194</v>
      </c>
      <c r="E88" s="182"/>
      <c r="F88" s="188">
        <v>6</v>
      </c>
      <c r="G88" s="189">
        <v>1</v>
      </c>
      <c r="H88" s="190">
        <f t="shared" si="3"/>
        <v>6</v>
      </c>
      <c r="I88" s="211"/>
      <c r="J88" s="212">
        <f t="shared" si="4"/>
        <v>0</v>
      </c>
      <c r="K88" s="127">
        <f t="shared" si="5"/>
        <v>0</v>
      </c>
    </row>
    <row r="89" spans="1:11" ht="64.5" customHeight="1">
      <c r="A89" s="182"/>
      <c r="B89" s="182"/>
      <c r="C89" s="186" t="s">
        <v>195</v>
      </c>
      <c r="D89" s="191" t="s">
        <v>196</v>
      </c>
      <c r="E89" s="182"/>
      <c r="F89" s="188">
        <v>5</v>
      </c>
      <c r="G89" s="189">
        <v>1</v>
      </c>
      <c r="H89" s="190">
        <f t="shared" si="3"/>
        <v>5</v>
      </c>
      <c r="I89" s="211"/>
      <c r="J89" s="212">
        <f t="shared" si="4"/>
        <v>0</v>
      </c>
      <c r="K89" s="127">
        <f t="shared" si="5"/>
        <v>0</v>
      </c>
    </row>
    <row r="90" spans="1:11" ht="69.75" customHeight="1">
      <c r="C90" s="381" t="s">
        <v>215</v>
      </c>
      <c r="D90" s="381"/>
      <c r="E90" s="381"/>
      <c r="F90" s="192">
        <v>1128.07</v>
      </c>
      <c r="G90" s="193"/>
      <c r="H90" s="194">
        <f>SUM(H3:H89)</f>
        <v>1138.07</v>
      </c>
      <c r="I90" s="213"/>
      <c r="J90" s="214"/>
      <c r="K90" s="229">
        <f t="shared" si="5"/>
        <v>0</v>
      </c>
    </row>
    <row r="91" spans="1:11" ht="69.75" hidden="1" customHeight="1">
      <c r="C91" s="377" t="s">
        <v>199</v>
      </c>
      <c r="D91" s="377"/>
      <c r="E91" s="377"/>
      <c r="F91" s="195"/>
      <c r="G91" s="196"/>
      <c r="H91" s="197">
        <v>1018.87</v>
      </c>
      <c r="I91" s="210"/>
      <c r="J91" s="138"/>
      <c r="K91" s="216"/>
    </row>
    <row r="92" spans="1:11" ht="69.75" hidden="1" customHeight="1">
      <c r="C92" s="377" t="s">
        <v>200</v>
      </c>
      <c r="D92" s="377"/>
      <c r="E92" s="377"/>
      <c r="F92" s="195"/>
      <c r="G92" s="196"/>
      <c r="H92" s="197">
        <v>1035.07</v>
      </c>
      <c r="I92" s="210"/>
      <c r="J92" s="138"/>
      <c r="K92" s="216"/>
    </row>
    <row r="93" spans="1:11" ht="69.75" customHeight="1">
      <c r="J93" s="217"/>
    </row>
    <row r="94" spans="1:11" ht="69.75" customHeight="1">
      <c r="J94" s="217"/>
    </row>
  </sheetData>
  <autoFilter ref="A2:I92" xr:uid="{00000000-0009-0000-0000-000001000000}"/>
  <mergeCells count="42">
    <mergeCell ref="C90:E90"/>
    <mergeCell ref="C91:E91"/>
    <mergeCell ref="C92:E92"/>
    <mergeCell ref="A32:A34"/>
    <mergeCell ref="A35:A38"/>
    <mergeCell ref="A40:A43"/>
    <mergeCell ref="A45:A46"/>
    <mergeCell ref="A48:A51"/>
    <mergeCell ref="A52:A55"/>
    <mergeCell ref="A58:A60"/>
    <mergeCell ref="A63:A70"/>
    <mergeCell ref="A75:A76"/>
    <mergeCell ref="B32:B34"/>
    <mergeCell ref="B35:B38"/>
    <mergeCell ref="B63:B70"/>
    <mergeCell ref="B75:B76"/>
    <mergeCell ref="C72:C73"/>
    <mergeCell ref="E1:E2"/>
    <mergeCell ref="E7:E10"/>
    <mergeCell ref="E11:E13"/>
    <mergeCell ref="E32:E34"/>
    <mergeCell ref="E35:E38"/>
    <mergeCell ref="E52:E55"/>
    <mergeCell ref="A1:B1"/>
    <mergeCell ref="C1:D1"/>
    <mergeCell ref="F1:F2"/>
    <mergeCell ref="F61:F62"/>
    <mergeCell ref="F65:F67"/>
    <mergeCell ref="B40:B43"/>
    <mergeCell ref="B45:B46"/>
    <mergeCell ref="B48:B51"/>
    <mergeCell ref="B52:B55"/>
    <mergeCell ref="B58:B60"/>
    <mergeCell ref="G1:G2"/>
    <mergeCell ref="G61:G62"/>
    <mergeCell ref="G65:G67"/>
    <mergeCell ref="K1:K2"/>
    <mergeCell ref="H1:H2"/>
    <mergeCell ref="H61:H62"/>
    <mergeCell ref="H65:H67"/>
    <mergeCell ref="I1:I2"/>
    <mergeCell ref="J1:J2"/>
  </mergeCells>
  <pageMargins left="0.69930555555555596" right="0.69930555555555596" top="0.75" bottom="0.75" header="0.3" footer="0.3"/>
  <pageSetup paperSize="9" scale="41" fitToHeight="0" orientation="portrait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95"/>
  <sheetViews>
    <sheetView zoomScale="70" zoomScaleNormal="70" workbookViewId="0">
      <pane ySplit="2" topLeftCell="A38" activePane="bottomLeft" state="frozen"/>
      <selection pane="bottomLeft" activeCell="F4" sqref="F4"/>
    </sheetView>
  </sheetViews>
  <sheetFormatPr defaultColWidth="9" defaultRowHeight="69.75" customHeight="1"/>
  <cols>
    <col min="1" max="1" width="13.85546875" style="4" hidden="1" customWidth="1"/>
    <col min="2" max="2" width="16.42578125" style="4" hidden="1" customWidth="1"/>
    <col min="3" max="3" width="22.28515625" style="5" customWidth="1"/>
    <col min="4" max="4" width="20.42578125" style="6" customWidth="1"/>
    <col min="5" max="5" width="18.42578125" style="7" customWidth="1"/>
    <col min="6" max="6" width="18" style="8" customWidth="1"/>
    <col min="7" max="7" width="18" style="9" customWidth="1"/>
    <col min="8" max="8" width="18" style="10" customWidth="1"/>
    <col min="9" max="9" width="16.42578125" style="11" customWidth="1"/>
    <col min="10" max="10" width="25.7109375" style="12" customWidth="1"/>
    <col min="11" max="11" width="26" style="13" customWidth="1"/>
    <col min="12" max="16384" width="9" style="4"/>
  </cols>
  <sheetData>
    <row r="1" spans="1:11" s="1" customFormat="1" ht="30.95" customHeight="1">
      <c r="A1" s="380" t="s">
        <v>0</v>
      </c>
      <c r="B1" s="380"/>
      <c r="C1" s="380" t="s">
        <v>1</v>
      </c>
      <c r="D1" s="380"/>
      <c r="E1" s="380" t="s">
        <v>2</v>
      </c>
      <c r="F1" s="369" t="s">
        <v>3</v>
      </c>
      <c r="G1" s="371" t="s">
        <v>4</v>
      </c>
      <c r="H1" s="373" t="s">
        <v>5</v>
      </c>
      <c r="I1" s="375" t="s">
        <v>6</v>
      </c>
      <c r="J1" s="376" t="s">
        <v>7</v>
      </c>
      <c r="K1" s="367" t="s">
        <v>8</v>
      </c>
    </row>
    <row r="2" spans="1:11" s="2" customFormat="1" ht="36.950000000000003" customHeight="1">
      <c r="A2" s="14" t="s">
        <v>9</v>
      </c>
      <c r="B2" s="14" t="s">
        <v>10</v>
      </c>
      <c r="C2" s="14" t="s">
        <v>9</v>
      </c>
      <c r="D2" s="14" t="s">
        <v>10</v>
      </c>
      <c r="E2" s="380"/>
      <c r="F2" s="370"/>
      <c r="G2" s="372"/>
      <c r="H2" s="374"/>
      <c r="I2" s="375"/>
      <c r="J2" s="376"/>
      <c r="K2" s="368"/>
    </row>
    <row r="3" spans="1:11" s="2" customFormat="1" ht="51.75" customHeight="1">
      <c r="A3" s="14"/>
      <c r="B3" s="14"/>
      <c r="C3" s="15" t="s">
        <v>11</v>
      </c>
      <c r="D3" s="15" t="s">
        <v>12</v>
      </c>
      <c r="E3" s="16"/>
      <c r="F3" s="17">
        <v>8</v>
      </c>
      <c r="G3" s="18">
        <v>1</v>
      </c>
      <c r="H3" s="116">
        <v>8</v>
      </c>
      <c r="I3" s="122"/>
      <c r="J3" s="123">
        <f>G3*I3</f>
        <v>0</v>
      </c>
      <c r="K3" s="124">
        <f>H3*I3</f>
        <v>0</v>
      </c>
    </row>
    <row r="4" spans="1:11" s="2" customFormat="1" ht="51.75" customHeight="1">
      <c r="A4" s="14"/>
      <c r="B4" s="14"/>
      <c r="C4" s="20" t="s">
        <v>201</v>
      </c>
      <c r="D4" s="20" t="s">
        <v>12</v>
      </c>
      <c r="E4" s="21"/>
      <c r="F4" s="22">
        <v>15</v>
      </c>
      <c r="G4" s="23">
        <v>1</v>
      </c>
      <c r="H4" s="116">
        <v>15</v>
      </c>
      <c r="I4" s="122"/>
      <c r="J4" s="123"/>
      <c r="K4" s="124"/>
    </row>
    <row r="5" spans="1:11" s="2" customFormat="1" ht="51.75" customHeight="1">
      <c r="A5" s="14"/>
      <c r="B5" s="14"/>
      <c r="C5" s="15" t="s">
        <v>13</v>
      </c>
      <c r="D5" s="15" t="s">
        <v>14</v>
      </c>
      <c r="E5" s="16"/>
      <c r="F5" s="17">
        <v>8</v>
      </c>
      <c r="G5" s="18">
        <v>1</v>
      </c>
      <c r="H5" s="19">
        <f t="shared" ref="H5:H61" si="0">F5*G5</f>
        <v>8</v>
      </c>
      <c r="I5" s="122"/>
      <c r="J5" s="123">
        <f t="shared" ref="J5:J61" si="1">G5*I5</f>
        <v>0</v>
      </c>
      <c r="K5" s="124">
        <f t="shared" ref="K5:K61" si="2">H5*I5</f>
        <v>0</v>
      </c>
    </row>
    <row r="6" spans="1:11" s="2" customFormat="1" ht="60">
      <c r="A6" s="14"/>
      <c r="B6" s="14"/>
      <c r="C6" s="15" t="s">
        <v>15</v>
      </c>
      <c r="D6" s="15" t="s">
        <v>16</v>
      </c>
      <c r="E6" s="16"/>
      <c r="F6" s="17">
        <v>8</v>
      </c>
      <c r="G6" s="18">
        <v>1</v>
      </c>
      <c r="H6" s="19">
        <f t="shared" si="0"/>
        <v>8</v>
      </c>
      <c r="I6" s="122"/>
      <c r="J6" s="123">
        <f t="shared" si="1"/>
        <v>0</v>
      </c>
      <c r="K6" s="124">
        <f t="shared" si="2"/>
        <v>0</v>
      </c>
    </row>
    <row r="7" spans="1:11" s="2" customFormat="1" ht="72" customHeight="1">
      <c r="A7" s="14"/>
      <c r="B7" s="14"/>
      <c r="C7" s="15" t="s">
        <v>17</v>
      </c>
      <c r="D7" s="15" t="s">
        <v>18</v>
      </c>
      <c r="E7" s="384"/>
      <c r="F7" s="17">
        <v>8</v>
      </c>
      <c r="G7" s="18">
        <v>1</v>
      </c>
      <c r="H7" s="19">
        <f t="shared" si="0"/>
        <v>8</v>
      </c>
      <c r="I7" s="122"/>
      <c r="J7" s="123">
        <f t="shared" si="1"/>
        <v>0</v>
      </c>
      <c r="K7" s="124">
        <f t="shared" si="2"/>
        <v>0</v>
      </c>
    </row>
    <row r="8" spans="1:11" s="2" customFormat="1" ht="72" customHeight="1">
      <c r="A8" s="14"/>
      <c r="B8" s="14"/>
      <c r="C8" s="15" t="s">
        <v>19</v>
      </c>
      <c r="D8" s="15" t="s">
        <v>20</v>
      </c>
      <c r="E8" s="384"/>
      <c r="F8" s="17">
        <v>8</v>
      </c>
      <c r="G8" s="18">
        <v>1</v>
      </c>
      <c r="H8" s="19">
        <f t="shared" si="0"/>
        <v>8</v>
      </c>
      <c r="I8" s="122"/>
      <c r="J8" s="123">
        <f t="shared" si="1"/>
        <v>0</v>
      </c>
      <c r="K8" s="124">
        <f t="shared" si="2"/>
        <v>0</v>
      </c>
    </row>
    <row r="9" spans="1:11" s="2" customFormat="1" ht="72" customHeight="1">
      <c r="A9" s="14"/>
      <c r="B9" s="14"/>
      <c r="C9" s="15" t="s">
        <v>21</v>
      </c>
      <c r="D9" s="15" t="s">
        <v>22</v>
      </c>
      <c r="E9" s="384"/>
      <c r="F9" s="17">
        <v>8</v>
      </c>
      <c r="G9" s="18">
        <v>1</v>
      </c>
      <c r="H9" s="19">
        <f t="shared" si="0"/>
        <v>8</v>
      </c>
      <c r="I9" s="122"/>
      <c r="J9" s="123">
        <f t="shared" si="1"/>
        <v>0</v>
      </c>
      <c r="K9" s="124">
        <f t="shared" si="2"/>
        <v>0</v>
      </c>
    </row>
    <row r="10" spans="1:11" s="2" customFormat="1" ht="72" customHeight="1">
      <c r="A10" s="14"/>
      <c r="B10" s="14"/>
      <c r="C10" s="15" t="s">
        <v>23</v>
      </c>
      <c r="D10" s="15" t="s">
        <v>24</v>
      </c>
      <c r="E10" s="384"/>
      <c r="F10" s="17">
        <v>8</v>
      </c>
      <c r="G10" s="18">
        <v>1</v>
      </c>
      <c r="H10" s="19">
        <f t="shared" si="0"/>
        <v>8</v>
      </c>
      <c r="I10" s="122"/>
      <c r="J10" s="123">
        <f t="shared" si="1"/>
        <v>0</v>
      </c>
      <c r="K10" s="124">
        <f t="shared" si="2"/>
        <v>0</v>
      </c>
    </row>
    <row r="11" spans="1:11" s="2" customFormat="1" ht="72" customHeight="1">
      <c r="A11" s="14"/>
      <c r="B11" s="14"/>
      <c r="C11" s="15" t="s">
        <v>25</v>
      </c>
      <c r="D11" s="15" t="s">
        <v>26</v>
      </c>
      <c r="E11" s="384"/>
      <c r="F11" s="17">
        <v>8</v>
      </c>
      <c r="G11" s="18">
        <v>1</v>
      </c>
      <c r="H11" s="19">
        <f t="shared" si="0"/>
        <v>8</v>
      </c>
      <c r="I11" s="122"/>
      <c r="J11" s="123">
        <f t="shared" si="1"/>
        <v>0</v>
      </c>
      <c r="K11" s="124">
        <f t="shared" si="2"/>
        <v>0</v>
      </c>
    </row>
    <row r="12" spans="1:11" s="2" customFormat="1" ht="72" customHeight="1">
      <c r="A12" s="14"/>
      <c r="B12" s="14"/>
      <c r="C12" s="15" t="s">
        <v>27</v>
      </c>
      <c r="D12" s="15" t="s">
        <v>28</v>
      </c>
      <c r="E12" s="384"/>
      <c r="F12" s="17">
        <v>8</v>
      </c>
      <c r="G12" s="18">
        <v>1</v>
      </c>
      <c r="H12" s="19">
        <f t="shared" si="0"/>
        <v>8</v>
      </c>
      <c r="I12" s="122"/>
      <c r="J12" s="123">
        <f t="shared" si="1"/>
        <v>0</v>
      </c>
      <c r="K12" s="124">
        <f t="shared" si="2"/>
        <v>0</v>
      </c>
    </row>
    <row r="13" spans="1:11" s="2" customFormat="1" ht="72" customHeight="1">
      <c r="A13" s="14"/>
      <c r="B13" s="14"/>
      <c r="C13" s="15" t="s">
        <v>29</v>
      </c>
      <c r="D13" s="15" t="s">
        <v>30</v>
      </c>
      <c r="E13" s="384"/>
      <c r="F13" s="17">
        <v>8</v>
      </c>
      <c r="G13" s="18">
        <v>1</v>
      </c>
      <c r="H13" s="19">
        <f t="shared" si="0"/>
        <v>8</v>
      </c>
      <c r="I13" s="122"/>
      <c r="J13" s="123">
        <f t="shared" si="1"/>
        <v>0</v>
      </c>
      <c r="K13" s="124">
        <f t="shared" si="2"/>
        <v>0</v>
      </c>
    </row>
    <row r="14" spans="1:11" s="2" customFormat="1" ht="60" customHeight="1">
      <c r="A14" s="14"/>
      <c r="B14" s="14"/>
      <c r="C14" s="15" t="s">
        <v>31</v>
      </c>
      <c r="D14" s="15" t="s">
        <v>32</v>
      </c>
      <c r="E14" s="16"/>
      <c r="F14" s="17">
        <v>4</v>
      </c>
      <c r="G14" s="18">
        <v>1</v>
      </c>
      <c r="H14" s="19">
        <f t="shared" si="0"/>
        <v>4</v>
      </c>
      <c r="I14" s="122"/>
      <c r="J14" s="125">
        <f t="shared" si="1"/>
        <v>0</v>
      </c>
      <c r="K14" s="124">
        <f t="shared" si="2"/>
        <v>0</v>
      </c>
    </row>
    <row r="15" spans="1:11" ht="69.75" customHeight="1">
      <c r="A15" s="24" t="s">
        <v>33</v>
      </c>
      <c r="B15" s="24" t="s">
        <v>34</v>
      </c>
      <c r="C15" s="15" t="s">
        <v>35</v>
      </c>
      <c r="D15" s="15" t="s">
        <v>36</v>
      </c>
      <c r="E15" s="16"/>
      <c r="F15" s="17">
        <v>3</v>
      </c>
      <c r="G15" s="18">
        <v>2</v>
      </c>
      <c r="H15" s="19">
        <f t="shared" si="0"/>
        <v>6</v>
      </c>
      <c r="I15" s="126"/>
      <c r="J15" s="125">
        <f t="shared" si="1"/>
        <v>0</v>
      </c>
      <c r="K15" s="127">
        <f t="shared" si="2"/>
        <v>0</v>
      </c>
    </row>
    <row r="16" spans="1:11" ht="69.75" customHeight="1">
      <c r="A16" s="24"/>
      <c r="B16" s="24"/>
      <c r="C16" s="15" t="s">
        <v>37</v>
      </c>
      <c r="D16" s="15" t="s">
        <v>38</v>
      </c>
      <c r="E16" s="16"/>
      <c r="F16" s="17">
        <v>8</v>
      </c>
      <c r="G16" s="18">
        <v>1</v>
      </c>
      <c r="H16" s="19">
        <f t="shared" si="0"/>
        <v>8</v>
      </c>
      <c r="I16" s="126"/>
      <c r="J16" s="125">
        <f t="shared" si="1"/>
        <v>0</v>
      </c>
      <c r="K16" s="127">
        <f t="shared" si="2"/>
        <v>0</v>
      </c>
    </row>
    <row r="17" spans="1:13" ht="69.75" customHeight="1">
      <c r="A17" s="24"/>
      <c r="B17" s="24"/>
      <c r="C17" s="15" t="s">
        <v>39</v>
      </c>
      <c r="D17" s="15" t="s">
        <v>40</v>
      </c>
      <c r="E17" s="16"/>
      <c r="F17" s="17">
        <v>8</v>
      </c>
      <c r="G17" s="18">
        <v>1</v>
      </c>
      <c r="H17" s="19">
        <f t="shared" si="0"/>
        <v>8</v>
      </c>
      <c r="I17" s="126"/>
      <c r="J17" s="125">
        <f t="shared" si="1"/>
        <v>0</v>
      </c>
      <c r="K17" s="127">
        <f t="shared" si="2"/>
        <v>0</v>
      </c>
    </row>
    <row r="18" spans="1:13" ht="69.75" customHeight="1">
      <c r="A18" s="24"/>
      <c r="B18" s="24"/>
      <c r="C18" s="15" t="s">
        <v>41</v>
      </c>
      <c r="D18" s="15" t="s">
        <v>42</v>
      </c>
      <c r="E18" s="16"/>
      <c r="F18" s="17">
        <v>8</v>
      </c>
      <c r="G18" s="18">
        <v>1</v>
      </c>
      <c r="H18" s="19">
        <f t="shared" si="0"/>
        <v>8</v>
      </c>
      <c r="I18" s="126"/>
      <c r="J18" s="125">
        <f t="shared" si="1"/>
        <v>0</v>
      </c>
      <c r="K18" s="127">
        <f t="shared" si="2"/>
        <v>0</v>
      </c>
    </row>
    <row r="19" spans="1:13" ht="69.75" customHeight="1">
      <c r="A19" s="24"/>
      <c r="B19" s="24"/>
      <c r="C19" s="15" t="s">
        <v>43</v>
      </c>
      <c r="D19" s="15" t="s">
        <v>44</v>
      </c>
      <c r="E19" s="16"/>
      <c r="F19" s="17">
        <v>2.5</v>
      </c>
      <c r="G19" s="18">
        <v>1</v>
      </c>
      <c r="H19" s="19">
        <f t="shared" si="0"/>
        <v>2.5</v>
      </c>
      <c r="I19" s="126"/>
      <c r="J19" s="125">
        <f t="shared" si="1"/>
        <v>0</v>
      </c>
      <c r="K19" s="127">
        <f t="shared" si="2"/>
        <v>0</v>
      </c>
    </row>
    <row r="20" spans="1:13" ht="69.75" customHeight="1">
      <c r="A20" s="24"/>
      <c r="B20" s="24"/>
      <c r="C20" s="15" t="s">
        <v>45</v>
      </c>
      <c r="D20" s="15" t="s">
        <v>46</v>
      </c>
      <c r="E20" s="16"/>
      <c r="F20" s="25">
        <v>8</v>
      </c>
      <c r="G20" s="26">
        <v>1</v>
      </c>
      <c r="H20" s="27">
        <f t="shared" si="0"/>
        <v>8</v>
      </c>
      <c r="I20" s="126"/>
      <c r="J20" s="125">
        <f t="shared" si="1"/>
        <v>0</v>
      </c>
      <c r="K20" s="127">
        <f t="shared" si="2"/>
        <v>0</v>
      </c>
    </row>
    <row r="21" spans="1:13" ht="69.75" customHeight="1">
      <c r="A21" s="24"/>
      <c r="B21" s="24"/>
      <c r="C21" s="28" t="s">
        <v>47</v>
      </c>
      <c r="D21" s="28" t="s">
        <v>48</v>
      </c>
      <c r="E21" s="29"/>
      <c r="F21" s="30">
        <v>1</v>
      </c>
      <c r="G21" s="31">
        <v>1</v>
      </c>
      <c r="H21" s="32">
        <f t="shared" si="0"/>
        <v>1</v>
      </c>
      <c r="I21" s="128"/>
      <c r="J21" s="129">
        <f t="shared" si="1"/>
        <v>0</v>
      </c>
      <c r="K21" s="127">
        <f t="shared" si="2"/>
        <v>0</v>
      </c>
    </row>
    <row r="22" spans="1:13" ht="69.75" customHeight="1">
      <c r="A22" s="24"/>
      <c r="B22" s="24"/>
      <c r="C22" s="28" t="s">
        <v>49</v>
      </c>
      <c r="D22" s="28" t="s">
        <v>50</v>
      </c>
      <c r="E22" s="29"/>
      <c r="F22" s="30">
        <v>0.55000000000000004</v>
      </c>
      <c r="G22" s="31">
        <v>2</v>
      </c>
      <c r="H22" s="32">
        <f t="shared" si="0"/>
        <v>1.1000000000000001</v>
      </c>
      <c r="I22" s="128"/>
      <c r="J22" s="129">
        <f t="shared" si="1"/>
        <v>0</v>
      </c>
      <c r="K22" s="127">
        <f t="shared" si="2"/>
        <v>0</v>
      </c>
    </row>
    <row r="23" spans="1:13" ht="69.75" customHeight="1">
      <c r="A23" s="24"/>
      <c r="B23" s="24"/>
      <c r="C23" s="15" t="s">
        <v>51</v>
      </c>
      <c r="D23" s="15" t="s">
        <v>52</v>
      </c>
      <c r="E23" s="16"/>
      <c r="F23" s="17">
        <v>1.1000000000000001</v>
      </c>
      <c r="G23" s="33">
        <v>1</v>
      </c>
      <c r="H23" s="19">
        <f t="shared" si="0"/>
        <v>1.1000000000000001</v>
      </c>
      <c r="I23" s="126"/>
      <c r="J23" s="125">
        <f t="shared" si="1"/>
        <v>0</v>
      </c>
      <c r="K23" s="127">
        <f t="shared" si="2"/>
        <v>0</v>
      </c>
    </row>
    <row r="24" spans="1:13" ht="69.75" customHeight="1">
      <c r="A24" s="24"/>
      <c r="B24" s="24"/>
      <c r="C24" s="15" t="s">
        <v>53</v>
      </c>
      <c r="D24" s="15" t="s">
        <v>54</v>
      </c>
      <c r="E24" s="16"/>
      <c r="F24" s="17">
        <v>0.55000000000000004</v>
      </c>
      <c r="G24" s="18">
        <v>1</v>
      </c>
      <c r="H24" s="19">
        <f t="shared" si="0"/>
        <v>0.55000000000000004</v>
      </c>
      <c r="I24" s="126"/>
      <c r="J24" s="125">
        <f t="shared" si="1"/>
        <v>0</v>
      </c>
      <c r="K24" s="127">
        <f t="shared" si="2"/>
        <v>0</v>
      </c>
    </row>
    <row r="25" spans="1:13" ht="69.75" customHeight="1">
      <c r="A25" s="24"/>
      <c r="B25" s="24"/>
      <c r="C25" s="28" t="s">
        <v>55</v>
      </c>
      <c r="D25" s="28" t="s">
        <v>56</v>
      </c>
      <c r="E25" s="29"/>
      <c r="F25" s="30">
        <v>0.55000000000000004</v>
      </c>
      <c r="G25" s="31">
        <v>2</v>
      </c>
      <c r="H25" s="32">
        <f t="shared" si="0"/>
        <v>1.1000000000000001</v>
      </c>
      <c r="I25" s="128"/>
      <c r="J25" s="129">
        <f t="shared" si="1"/>
        <v>0</v>
      </c>
      <c r="K25" s="127">
        <f t="shared" si="2"/>
        <v>0</v>
      </c>
    </row>
    <row r="26" spans="1:13" ht="69.75" customHeight="1">
      <c r="A26" s="24"/>
      <c r="B26" s="24"/>
      <c r="C26" s="15" t="s">
        <v>57</v>
      </c>
      <c r="D26" s="15" t="s">
        <v>58</v>
      </c>
      <c r="E26" s="16"/>
      <c r="F26" s="17">
        <v>0.55000000000000004</v>
      </c>
      <c r="G26" s="18">
        <v>1</v>
      </c>
      <c r="H26" s="19">
        <f t="shared" si="0"/>
        <v>0.55000000000000004</v>
      </c>
      <c r="I26" s="126"/>
      <c r="J26" s="125">
        <f t="shared" si="1"/>
        <v>0</v>
      </c>
      <c r="K26" s="127">
        <f t="shared" si="2"/>
        <v>0</v>
      </c>
    </row>
    <row r="27" spans="1:13" s="2" customFormat="1" ht="72" customHeight="1">
      <c r="A27" s="14"/>
      <c r="B27" s="14"/>
      <c r="C27" s="28" t="s">
        <v>59</v>
      </c>
      <c r="D27" s="34" t="s">
        <v>60</v>
      </c>
      <c r="E27" s="29"/>
      <c r="F27" s="30">
        <v>0.5</v>
      </c>
      <c r="G27" s="35">
        <v>1</v>
      </c>
      <c r="H27" s="32">
        <f t="shared" si="0"/>
        <v>0.5</v>
      </c>
      <c r="I27" s="130"/>
      <c r="J27" s="131">
        <f t="shared" si="1"/>
        <v>0</v>
      </c>
      <c r="K27" s="124">
        <f t="shared" si="2"/>
        <v>0</v>
      </c>
    </row>
    <row r="28" spans="1:13" ht="69.75" customHeight="1">
      <c r="A28" s="24"/>
      <c r="B28" s="24"/>
      <c r="C28" s="28" t="s">
        <v>61</v>
      </c>
      <c r="D28" s="28" t="s">
        <v>62</v>
      </c>
      <c r="E28" s="29"/>
      <c r="F28" s="30">
        <v>0.5</v>
      </c>
      <c r="G28" s="31">
        <v>2</v>
      </c>
      <c r="H28" s="32">
        <f t="shared" si="0"/>
        <v>1</v>
      </c>
      <c r="I28" s="128"/>
      <c r="J28" s="129">
        <f t="shared" si="1"/>
        <v>0</v>
      </c>
      <c r="K28" s="127">
        <f t="shared" si="2"/>
        <v>0</v>
      </c>
    </row>
    <row r="29" spans="1:13" ht="69.75" customHeight="1">
      <c r="A29" s="24"/>
      <c r="B29" s="24"/>
      <c r="C29" s="28" t="s">
        <v>63</v>
      </c>
      <c r="D29" s="28" t="s">
        <v>64</v>
      </c>
      <c r="E29" s="29"/>
      <c r="F29" s="30">
        <v>0.6</v>
      </c>
      <c r="G29" s="31">
        <v>1</v>
      </c>
      <c r="H29" s="32">
        <f t="shared" si="0"/>
        <v>0.6</v>
      </c>
      <c r="I29" s="128"/>
      <c r="J29" s="129">
        <f t="shared" si="1"/>
        <v>0</v>
      </c>
      <c r="K29" s="127">
        <f t="shared" si="2"/>
        <v>0</v>
      </c>
    </row>
    <row r="30" spans="1:13" ht="69.75" customHeight="1">
      <c r="A30" s="24"/>
      <c r="B30" s="24"/>
      <c r="C30" s="28" t="s">
        <v>65</v>
      </c>
      <c r="D30" s="28" t="s">
        <v>66</v>
      </c>
      <c r="E30" s="29"/>
      <c r="F30" s="30">
        <v>0.8</v>
      </c>
      <c r="G30" s="31">
        <v>1</v>
      </c>
      <c r="H30" s="32">
        <f t="shared" si="0"/>
        <v>0.8</v>
      </c>
      <c r="I30" s="128"/>
      <c r="J30" s="129">
        <f t="shared" si="1"/>
        <v>0</v>
      </c>
      <c r="K30" s="127">
        <f t="shared" si="2"/>
        <v>0</v>
      </c>
      <c r="M30" s="4">
        <f>45-7</f>
        <v>38</v>
      </c>
    </row>
    <row r="31" spans="1:13" ht="69.75" customHeight="1">
      <c r="A31" s="24"/>
      <c r="B31" s="24"/>
      <c r="C31" s="15" t="s">
        <v>67</v>
      </c>
      <c r="D31" s="15" t="s">
        <v>68</v>
      </c>
      <c r="E31" s="16"/>
      <c r="F31" s="17">
        <v>2.6</v>
      </c>
      <c r="G31" s="36">
        <v>1</v>
      </c>
      <c r="H31" s="19">
        <f t="shared" si="0"/>
        <v>2.6</v>
      </c>
      <c r="I31" s="126"/>
      <c r="J31" s="125">
        <f t="shared" si="1"/>
        <v>0</v>
      </c>
      <c r="K31" s="127">
        <f t="shared" si="2"/>
        <v>0</v>
      </c>
    </row>
    <row r="32" spans="1:13" ht="69.75" customHeight="1">
      <c r="A32" s="378" t="s">
        <v>69</v>
      </c>
      <c r="B32" s="378" t="s">
        <v>70</v>
      </c>
      <c r="C32" s="15" t="s">
        <v>71</v>
      </c>
      <c r="D32" s="15" t="s">
        <v>72</v>
      </c>
      <c r="E32" s="384"/>
      <c r="F32" s="17">
        <v>1.5</v>
      </c>
      <c r="G32" s="36">
        <v>2</v>
      </c>
      <c r="H32" s="19">
        <f t="shared" si="0"/>
        <v>3</v>
      </c>
      <c r="I32" s="126"/>
      <c r="J32" s="125">
        <f t="shared" si="1"/>
        <v>0</v>
      </c>
      <c r="K32" s="127">
        <f t="shared" si="2"/>
        <v>0</v>
      </c>
    </row>
    <row r="33" spans="1:13" ht="69.75" customHeight="1">
      <c r="A33" s="378"/>
      <c r="B33" s="378"/>
      <c r="C33" s="15" t="s">
        <v>73</v>
      </c>
      <c r="D33" s="15" t="s">
        <v>74</v>
      </c>
      <c r="E33" s="384"/>
      <c r="F33" s="17">
        <v>3</v>
      </c>
      <c r="G33" s="36">
        <v>1</v>
      </c>
      <c r="H33" s="19">
        <f t="shared" si="0"/>
        <v>3</v>
      </c>
      <c r="I33" s="126"/>
      <c r="J33" s="125">
        <f t="shared" si="1"/>
        <v>0</v>
      </c>
      <c r="K33" s="127">
        <f t="shared" si="2"/>
        <v>0</v>
      </c>
    </row>
    <row r="34" spans="1:13" ht="69.75" customHeight="1">
      <c r="A34" s="378"/>
      <c r="B34" s="378"/>
      <c r="C34" s="37" t="s">
        <v>75</v>
      </c>
      <c r="D34" s="37" t="s">
        <v>76</v>
      </c>
      <c r="E34" s="385"/>
      <c r="F34" s="38">
        <v>3</v>
      </c>
      <c r="G34" s="39">
        <v>1</v>
      </c>
      <c r="H34" s="40">
        <f t="shared" si="0"/>
        <v>3</v>
      </c>
      <c r="I34" s="132"/>
      <c r="J34" s="133">
        <f t="shared" si="1"/>
        <v>0</v>
      </c>
      <c r="K34" s="134">
        <f t="shared" si="2"/>
        <v>0</v>
      </c>
    </row>
    <row r="35" spans="1:13" ht="69.75" customHeight="1">
      <c r="A35" s="378" t="s">
        <v>77</v>
      </c>
      <c r="B35" s="379" t="s">
        <v>78</v>
      </c>
      <c r="C35" s="42" t="s">
        <v>79</v>
      </c>
      <c r="D35" s="43" t="s">
        <v>80</v>
      </c>
      <c r="E35" s="386"/>
      <c r="F35" s="44">
        <v>9</v>
      </c>
      <c r="G35" s="45">
        <v>1</v>
      </c>
      <c r="H35" s="46">
        <f t="shared" si="0"/>
        <v>9</v>
      </c>
      <c r="I35" s="135"/>
      <c r="J35" s="136">
        <f t="shared" si="1"/>
        <v>0</v>
      </c>
      <c r="K35" s="137">
        <f t="shared" si="2"/>
        <v>0</v>
      </c>
    </row>
    <row r="36" spans="1:13" ht="69.75" customHeight="1">
      <c r="A36" s="378"/>
      <c r="B36" s="379"/>
      <c r="C36" s="47" t="s">
        <v>81</v>
      </c>
      <c r="D36" s="28" t="s">
        <v>82</v>
      </c>
      <c r="E36" s="387"/>
      <c r="F36" s="30">
        <v>9</v>
      </c>
      <c r="G36" s="48">
        <v>1</v>
      </c>
      <c r="H36" s="32">
        <f t="shared" si="0"/>
        <v>9</v>
      </c>
      <c r="I36" s="128"/>
      <c r="J36" s="138">
        <f t="shared" si="1"/>
        <v>0</v>
      </c>
      <c r="K36" s="139">
        <f t="shared" si="2"/>
        <v>0</v>
      </c>
    </row>
    <row r="37" spans="1:13" ht="69.75" customHeight="1">
      <c r="A37" s="378"/>
      <c r="B37" s="379"/>
      <c r="C37" s="47" t="s">
        <v>83</v>
      </c>
      <c r="D37" s="28" t="s">
        <v>84</v>
      </c>
      <c r="E37" s="387"/>
      <c r="F37" s="30">
        <v>9</v>
      </c>
      <c r="G37" s="48">
        <v>1</v>
      </c>
      <c r="H37" s="32">
        <f t="shared" si="0"/>
        <v>9</v>
      </c>
      <c r="I37" s="128"/>
      <c r="J37" s="138">
        <f t="shared" si="1"/>
        <v>0</v>
      </c>
      <c r="K37" s="139">
        <f t="shared" si="2"/>
        <v>0</v>
      </c>
      <c r="M37" s="140"/>
    </row>
    <row r="38" spans="1:13" ht="78" customHeight="1">
      <c r="A38" s="378"/>
      <c r="B38" s="379"/>
      <c r="C38" s="47" t="s">
        <v>85</v>
      </c>
      <c r="D38" s="28" t="s">
        <v>86</v>
      </c>
      <c r="E38" s="387"/>
      <c r="F38" s="30">
        <v>9</v>
      </c>
      <c r="G38" s="48">
        <v>1</v>
      </c>
      <c r="H38" s="32">
        <f t="shared" si="0"/>
        <v>9</v>
      </c>
      <c r="I38" s="128"/>
      <c r="J38" s="138">
        <f t="shared" si="1"/>
        <v>0</v>
      </c>
      <c r="K38" s="139">
        <f t="shared" si="2"/>
        <v>0</v>
      </c>
    </row>
    <row r="39" spans="1:13" ht="78" customHeight="1">
      <c r="A39" s="24"/>
      <c r="B39" s="41"/>
      <c r="C39" s="49" t="s">
        <v>87</v>
      </c>
      <c r="D39" s="50" t="s">
        <v>88</v>
      </c>
      <c r="E39" s="51"/>
      <c r="F39" s="52">
        <v>1</v>
      </c>
      <c r="G39" s="53">
        <v>2</v>
      </c>
      <c r="H39" s="54">
        <f t="shared" si="0"/>
        <v>2</v>
      </c>
      <c r="I39" s="141"/>
      <c r="J39" s="142">
        <f t="shared" si="1"/>
        <v>0</v>
      </c>
      <c r="K39" s="143">
        <f t="shared" si="2"/>
        <v>0</v>
      </c>
    </row>
    <row r="40" spans="1:13" ht="69.75" customHeight="1">
      <c r="A40" s="378" t="s">
        <v>89</v>
      </c>
      <c r="B40" s="379" t="s">
        <v>90</v>
      </c>
      <c r="C40" s="55" t="s">
        <v>91</v>
      </c>
      <c r="D40" s="56" t="s">
        <v>90</v>
      </c>
      <c r="E40" s="57"/>
      <c r="F40" s="58">
        <v>59</v>
      </c>
      <c r="G40" s="59">
        <v>1</v>
      </c>
      <c r="H40" s="60">
        <f t="shared" si="0"/>
        <v>59</v>
      </c>
      <c r="I40" s="144"/>
      <c r="J40" s="145">
        <f t="shared" si="1"/>
        <v>0</v>
      </c>
      <c r="K40" s="146">
        <f t="shared" si="2"/>
        <v>0</v>
      </c>
    </row>
    <row r="41" spans="1:13" ht="69.75" customHeight="1">
      <c r="A41" s="378"/>
      <c r="B41" s="379"/>
      <c r="C41" s="47" t="s">
        <v>92</v>
      </c>
      <c r="D41" s="28" t="s">
        <v>93</v>
      </c>
      <c r="E41" s="29"/>
      <c r="F41" s="61">
        <v>0.5</v>
      </c>
      <c r="G41" s="62">
        <v>1</v>
      </c>
      <c r="H41" s="63">
        <f t="shared" si="0"/>
        <v>0.5</v>
      </c>
      <c r="I41" s="128"/>
      <c r="J41" s="129">
        <f t="shared" si="1"/>
        <v>0</v>
      </c>
      <c r="K41" s="127">
        <f t="shared" si="2"/>
        <v>0</v>
      </c>
    </row>
    <row r="42" spans="1:13" ht="69.75" customHeight="1">
      <c r="A42" s="378"/>
      <c r="B42" s="379"/>
      <c r="C42" s="64" t="s">
        <v>94</v>
      </c>
      <c r="D42" s="65" t="s">
        <v>95</v>
      </c>
      <c r="E42" s="66"/>
      <c r="F42" s="67">
        <v>0.2</v>
      </c>
      <c r="G42" s="68">
        <v>5</v>
      </c>
      <c r="H42" s="69">
        <f t="shared" si="0"/>
        <v>1</v>
      </c>
      <c r="I42" s="147"/>
      <c r="J42" s="148">
        <f t="shared" si="1"/>
        <v>0</v>
      </c>
      <c r="K42" s="127">
        <f t="shared" si="2"/>
        <v>0</v>
      </c>
      <c r="M42" s="4">
        <f>1/G42</f>
        <v>0.2</v>
      </c>
    </row>
    <row r="43" spans="1:13" ht="69.75" customHeight="1">
      <c r="A43" s="378"/>
      <c r="B43" s="379"/>
      <c r="C43" s="49" t="s">
        <v>96</v>
      </c>
      <c r="D43" s="70" t="s">
        <v>97</v>
      </c>
      <c r="E43" s="71"/>
      <c r="F43" s="52">
        <v>1.5</v>
      </c>
      <c r="G43" s="53">
        <v>1</v>
      </c>
      <c r="H43" s="54">
        <f t="shared" si="0"/>
        <v>1.5</v>
      </c>
      <c r="I43" s="149"/>
      <c r="J43" s="150">
        <f t="shared" si="1"/>
        <v>0</v>
      </c>
      <c r="K43" s="127">
        <f t="shared" si="2"/>
        <v>0</v>
      </c>
    </row>
    <row r="44" spans="1:13" ht="69.75" customHeight="1">
      <c r="A44" s="24"/>
      <c r="B44" s="24"/>
      <c r="C44" s="56" t="s">
        <v>98</v>
      </c>
      <c r="D44" s="72" t="s">
        <v>99</v>
      </c>
      <c r="E44" s="56"/>
      <c r="F44" s="58">
        <v>1.5</v>
      </c>
      <c r="G44" s="59">
        <v>1</v>
      </c>
      <c r="H44" s="60">
        <f t="shared" si="0"/>
        <v>1.5</v>
      </c>
      <c r="I44" s="151"/>
      <c r="J44" s="145">
        <f t="shared" si="1"/>
        <v>0</v>
      </c>
      <c r="K44" s="127">
        <f t="shared" si="2"/>
        <v>0</v>
      </c>
    </row>
    <row r="45" spans="1:13" ht="69.75" customHeight="1">
      <c r="A45" s="378" t="s">
        <v>100</v>
      </c>
      <c r="B45" s="378" t="s">
        <v>101</v>
      </c>
      <c r="C45" s="56" t="s">
        <v>102</v>
      </c>
      <c r="D45" s="72" t="s">
        <v>103</v>
      </c>
      <c r="E45" s="57"/>
      <c r="F45" s="58">
        <v>119</v>
      </c>
      <c r="G45" s="59">
        <v>1</v>
      </c>
      <c r="H45" s="60">
        <f t="shared" si="0"/>
        <v>119</v>
      </c>
      <c r="I45" s="144"/>
      <c r="J45" s="145">
        <f t="shared" si="1"/>
        <v>0</v>
      </c>
      <c r="K45" s="127">
        <f t="shared" si="2"/>
        <v>0</v>
      </c>
    </row>
    <row r="46" spans="1:13" ht="69.75" customHeight="1">
      <c r="A46" s="378"/>
      <c r="B46" s="378"/>
      <c r="C46" s="28" t="s">
        <v>104</v>
      </c>
      <c r="D46" s="34" t="s">
        <v>105</v>
      </c>
      <c r="E46" s="29"/>
      <c r="F46" s="30">
        <v>0.39</v>
      </c>
      <c r="G46" s="80">
        <v>4</v>
      </c>
      <c r="H46" s="32">
        <f t="shared" si="0"/>
        <v>1.56</v>
      </c>
      <c r="I46" s="128"/>
      <c r="J46" s="129">
        <f t="shared" si="1"/>
        <v>0</v>
      </c>
      <c r="K46" s="127">
        <f t="shared" si="2"/>
        <v>0</v>
      </c>
    </row>
    <row r="47" spans="1:13" ht="69.75" customHeight="1">
      <c r="A47" s="105"/>
      <c r="B47" s="105"/>
      <c r="C47" s="65" t="s">
        <v>106</v>
      </c>
      <c r="D47" s="220" t="s">
        <v>107</v>
      </c>
      <c r="E47" s="66"/>
      <c r="F47" s="67">
        <v>28</v>
      </c>
      <c r="G47" s="218">
        <v>1</v>
      </c>
      <c r="H47" s="69">
        <f t="shared" si="0"/>
        <v>28</v>
      </c>
      <c r="I47" s="147"/>
      <c r="J47" s="148">
        <f t="shared" si="1"/>
        <v>0</v>
      </c>
      <c r="K47" s="127">
        <f t="shared" si="2"/>
        <v>0</v>
      </c>
    </row>
    <row r="48" spans="1:13" ht="69.75" customHeight="1">
      <c r="A48" s="378" t="s">
        <v>110</v>
      </c>
      <c r="B48" s="379" t="s">
        <v>111</v>
      </c>
      <c r="C48" s="86" t="s">
        <v>112</v>
      </c>
      <c r="D48" s="87" t="s">
        <v>113</v>
      </c>
      <c r="E48" s="88"/>
      <c r="F48" s="219">
        <v>93.5</v>
      </c>
      <c r="G48" s="90">
        <v>1</v>
      </c>
      <c r="H48" s="91">
        <f t="shared" si="0"/>
        <v>93.5</v>
      </c>
      <c r="I48" s="157"/>
      <c r="J48" s="158">
        <f t="shared" si="1"/>
        <v>0</v>
      </c>
      <c r="K48" s="127">
        <f t="shared" si="2"/>
        <v>0</v>
      </c>
    </row>
    <row r="49" spans="1:11" ht="75.75" customHeight="1">
      <c r="A49" s="378"/>
      <c r="B49" s="379"/>
      <c r="C49" s="47" t="s">
        <v>114</v>
      </c>
      <c r="D49" s="34" t="s">
        <v>115</v>
      </c>
      <c r="E49" s="92"/>
      <c r="F49" s="61">
        <v>93</v>
      </c>
      <c r="G49" s="62">
        <v>1</v>
      </c>
      <c r="H49" s="63">
        <f t="shared" si="0"/>
        <v>93</v>
      </c>
      <c r="I49" s="128"/>
      <c r="J49" s="129">
        <f t="shared" si="1"/>
        <v>0</v>
      </c>
      <c r="K49" s="127">
        <f t="shared" si="2"/>
        <v>0</v>
      </c>
    </row>
    <row r="50" spans="1:11" ht="81" customHeight="1">
      <c r="A50" s="378"/>
      <c r="B50" s="379"/>
      <c r="C50" s="47" t="s">
        <v>116</v>
      </c>
      <c r="D50" s="34" t="s">
        <v>117</v>
      </c>
      <c r="E50" s="92"/>
      <c r="F50" s="30">
        <v>1.5</v>
      </c>
      <c r="G50" s="48">
        <v>1</v>
      </c>
      <c r="H50" s="32">
        <f t="shared" si="0"/>
        <v>1.5</v>
      </c>
      <c r="I50" s="128"/>
      <c r="J50" s="129">
        <f t="shared" si="1"/>
        <v>0</v>
      </c>
      <c r="K50" s="127">
        <f t="shared" si="2"/>
        <v>0</v>
      </c>
    </row>
    <row r="51" spans="1:11" ht="69.75" customHeight="1">
      <c r="A51" s="378"/>
      <c r="B51" s="379"/>
      <c r="C51" s="49" t="s">
        <v>118</v>
      </c>
      <c r="D51" s="70" t="s">
        <v>119</v>
      </c>
      <c r="E51" s="71"/>
      <c r="F51" s="52">
        <v>5</v>
      </c>
      <c r="G51" s="53">
        <v>1</v>
      </c>
      <c r="H51" s="54">
        <f t="shared" si="0"/>
        <v>5</v>
      </c>
      <c r="I51" s="149"/>
      <c r="J51" s="150">
        <f t="shared" si="1"/>
        <v>0</v>
      </c>
      <c r="K51" s="127">
        <f t="shared" si="2"/>
        <v>0</v>
      </c>
    </row>
    <row r="52" spans="1:11" ht="81" customHeight="1">
      <c r="A52" s="378" t="s">
        <v>120</v>
      </c>
      <c r="B52" s="379" t="s">
        <v>121</v>
      </c>
      <c r="C52" s="42" t="s">
        <v>122</v>
      </c>
      <c r="D52" s="43" t="s">
        <v>123</v>
      </c>
      <c r="E52" s="388"/>
      <c r="F52" s="44">
        <v>124.5</v>
      </c>
      <c r="G52" s="94">
        <v>1</v>
      </c>
      <c r="H52" s="46">
        <f t="shared" si="0"/>
        <v>124.5</v>
      </c>
      <c r="I52" s="135"/>
      <c r="J52" s="159">
        <f t="shared" si="1"/>
        <v>0</v>
      </c>
      <c r="K52" s="127">
        <f t="shared" si="2"/>
        <v>0</v>
      </c>
    </row>
    <row r="53" spans="1:11" ht="81" customHeight="1">
      <c r="A53" s="378"/>
      <c r="B53" s="379"/>
      <c r="C53" s="47" t="s">
        <v>124</v>
      </c>
      <c r="D53" s="28" t="s">
        <v>125</v>
      </c>
      <c r="E53" s="389"/>
      <c r="F53" s="30">
        <v>0.5</v>
      </c>
      <c r="G53" s="31">
        <v>2</v>
      </c>
      <c r="H53" s="32">
        <f t="shared" si="0"/>
        <v>1</v>
      </c>
      <c r="I53" s="160"/>
      <c r="J53" s="129">
        <f t="shared" si="1"/>
        <v>0</v>
      </c>
      <c r="K53" s="127">
        <f t="shared" si="2"/>
        <v>0</v>
      </c>
    </row>
    <row r="54" spans="1:11" ht="81" customHeight="1">
      <c r="A54" s="378"/>
      <c r="B54" s="379"/>
      <c r="C54" s="47" t="s">
        <v>126</v>
      </c>
      <c r="D54" s="28" t="s">
        <v>127</v>
      </c>
      <c r="E54" s="389"/>
      <c r="F54" s="30">
        <v>2</v>
      </c>
      <c r="G54" s="31">
        <v>1</v>
      </c>
      <c r="H54" s="32">
        <f t="shared" si="0"/>
        <v>2</v>
      </c>
      <c r="I54" s="128"/>
      <c r="J54" s="129">
        <f t="shared" si="1"/>
        <v>0</v>
      </c>
      <c r="K54" s="127">
        <f t="shared" si="2"/>
        <v>0</v>
      </c>
    </row>
    <row r="55" spans="1:11" ht="69.75" customHeight="1">
      <c r="A55" s="378"/>
      <c r="B55" s="379"/>
      <c r="C55" s="49" t="s">
        <v>128</v>
      </c>
      <c r="D55" s="70" t="s">
        <v>129</v>
      </c>
      <c r="E55" s="390"/>
      <c r="F55" s="95">
        <v>1.5</v>
      </c>
      <c r="G55" s="96">
        <v>1</v>
      </c>
      <c r="H55" s="97">
        <f t="shared" si="0"/>
        <v>1.5</v>
      </c>
      <c r="I55" s="149"/>
      <c r="J55" s="150">
        <f t="shared" si="1"/>
        <v>0</v>
      </c>
      <c r="K55" s="127">
        <f t="shared" si="2"/>
        <v>0</v>
      </c>
    </row>
    <row r="56" spans="1:11" ht="69.75" customHeight="1">
      <c r="A56" s="105"/>
      <c r="B56" s="113"/>
      <c r="C56" s="221" t="s">
        <v>130</v>
      </c>
      <c r="D56" s="222" t="s">
        <v>131</v>
      </c>
      <c r="E56" s="223"/>
      <c r="F56" s="224">
        <v>55</v>
      </c>
      <c r="G56" s="225">
        <v>1</v>
      </c>
      <c r="H56" s="226">
        <f t="shared" si="0"/>
        <v>55</v>
      </c>
      <c r="I56" s="227"/>
      <c r="J56" s="228">
        <f t="shared" si="1"/>
        <v>0</v>
      </c>
      <c r="K56" s="127">
        <f t="shared" si="2"/>
        <v>0</v>
      </c>
    </row>
    <row r="57" spans="1:11" ht="69.75" customHeight="1">
      <c r="A57" s="105"/>
      <c r="B57" s="105"/>
      <c r="C57" s="37" t="s">
        <v>134</v>
      </c>
      <c r="D57" s="37" t="s">
        <v>135</v>
      </c>
      <c r="E57" s="106"/>
      <c r="F57" s="38">
        <v>47.5</v>
      </c>
      <c r="G57" s="107">
        <v>1</v>
      </c>
      <c r="H57" s="40">
        <f t="shared" si="0"/>
        <v>47.5</v>
      </c>
      <c r="I57" s="132"/>
      <c r="J57" s="133">
        <f t="shared" si="1"/>
        <v>0</v>
      </c>
      <c r="K57" s="127">
        <f t="shared" si="2"/>
        <v>0</v>
      </c>
    </row>
    <row r="58" spans="1:11" ht="69.75" customHeight="1">
      <c r="A58" s="378" t="s">
        <v>136</v>
      </c>
      <c r="B58" s="379" t="s">
        <v>137</v>
      </c>
      <c r="C58" s="42" t="s">
        <v>136</v>
      </c>
      <c r="D58" s="43" t="s">
        <v>137</v>
      </c>
      <c r="E58" s="108"/>
      <c r="F58" s="44">
        <v>5.5</v>
      </c>
      <c r="G58" s="94">
        <v>1</v>
      </c>
      <c r="H58" s="46">
        <f t="shared" si="0"/>
        <v>5.5</v>
      </c>
      <c r="I58" s="135"/>
      <c r="J58" s="159">
        <f t="shared" si="1"/>
        <v>0</v>
      </c>
      <c r="K58" s="127">
        <f t="shared" si="2"/>
        <v>0</v>
      </c>
    </row>
    <row r="59" spans="1:11" ht="69.75" customHeight="1">
      <c r="A59" s="378"/>
      <c r="B59" s="379"/>
      <c r="C59" s="47" t="s">
        <v>138</v>
      </c>
      <c r="D59" s="28" t="s">
        <v>139</v>
      </c>
      <c r="E59" s="29"/>
      <c r="F59" s="30">
        <v>0.5</v>
      </c>
      <c r="G59" s="31">
        <v>1</v>
      </c>
      <c r="H59" s="32">
        <f t="shared" si="0"/>
        <v>0.5</v>
      </c>
      <c r="I59" s="128"/>
      <c r="J59" s="129">
        <f t="shared" si="1"/>
        <v>0</v>
      </c>
      <c r="K59" s="127">
        <f t="shared" si="2"/>
        <v>0</v>
      </c>
    </row>
    <row r="60" spans="1:11" ht="69.75" customHeight="1">
      <c r="A60" s="378"/>
      <c r="B60" s="379"/>
      <c r="C60" s="49" t="s">
        <v>140</v>
      </c>
      <c r="D60" s="70" t="s">
        <v>141</v>
      </c>
      <c r="E60" s="71"/>
      <c r="F60" s="52">
        <v>1.5</v>
      </c>
      <c r="G60" s="109">
        <v>1</v>
      </c>
      <c r="H60" s="54">
        <f t="shared" si="0"/>
        <v>1.5</v>
      </c>
      <c r="I60" s="149"/>
      <c r="J60" s="150">
        <f t="shared" si="1"/>
        <v>0</v>
      </c>
      <c r="K60" s="127">
        <f t="shared" si="2"/>
        <v>0</v>
      </c>
    </row>
    <row r="61" spans="1:11" ht="69.75" customHeight="1">
      <c r="A61" s="105"/>
      <c r="B61" s="105"/>
      <c r="C61" s="110" t="s">
        <v>202</v>
      </c>
      <c r="D61" s="111" t="s">
        <v>143</v>
      </c>
      <c r="E61" s="112"/>
      <c r="F61" s="395">
        <v>155</v>
      </c>
      <c r="G61" s="391">
        <v>1</v>
      </c>
      <c r="H61" s="393">
        <f t="shared" si="0"/>
        <v>155</v>
      </c>
      <c r="I61" s="132"/>
      <c r="J61" s="133">
        <f t="shared" si="1"/>
        <v>0</v>
      </c>
      <c r="K61" s="127">
        <f t="shared" si="2"/>
        <v>0</v>
      </c>
    </row>
    <row r="62" spans="1:11" ht="69.75" customHeight="1">
      <c r="A62" s="105"/>
      <c r="B62" s="113"/>
      <c r="C62" s="111" t="s">
        <v>203</v>
      </c>
      <c r="D62" s="111" t="s">
        <v>204</v>
      </c>
      <c r="E62" s="114"/>
      <c r="F62" s="395"/>
      <c r="G62" s="391"/>
      <c r="H62" s="393"/>
      <c r="I62" s="163"/>
      <c r="J62" s="164"/>
      <c r="K62" s="127"/>
    </row>
    <row r="63" spans="1:11" ht="69.75" customHeight="1">
      <c r="A63" s="378"/>
      <c r="B63" s="379"/>
      <c r="C63" s="111" t="s">
        <v>205</v>
      </c>
      <c r="D63" s="111" t="s">
        <v>206</v>
      </c>
      <c r="E63" s="21"/>
      <c r="F63" s="22">
        <v>7.5</v>
      </c>
      <c r="G63" s="115">
        <v>1</v>
      </c>
      <c r="H63" s="116">
        <f>F63*G63</f>
        <v>7.5</v>
      </c>
      <c r="I63" s="126"/>
      <c r="J63" s="125">
        <f>G63*I63</f>
        <v>0</v>
      </c>
      <c r="K63" s="127">
        <f>H63*I63</f>
        <v>0</v>
      </c>
    </row>
    <row r="64" spans="1:11" ht="69.75" customHeight="1">
      <c r="A64" s="378"/>
      <c r="B64" s="379"/>
      <c r="C64" s="117" t="s">
        <v>150</v>
      </c>
      <c r="D64" s="118" t="s">
        <v>151</v>
      </c>
      <c r="E64" s="112"/>
      <c r="F64" s="119">
        <v>10</v>
      </c>
      <c r="G64" s="120">
        <v>1</v>
      </c>
      <c r="H64" s="121">
        <f>F64*G64</f>
        <v>10</v>
      </c>
      <c r="I64" s="132"/>
      <c r="J64" s="133">
        <f>G64*I64</f>
        <v>0</v>
      </c>
      <c r="K64" s="127">
        <f>H64*I64</f>
        <v>0</v>
      </c>
    </row>
    <row r="65" spans="1:13" ht="69.75" customHeight="1">
      <c r="A65" s="378"/>
      <c r="B65" s="379"/>
      <c r="C65" s="111" t="s">
        <v>207</v>
      </c>
      <c r="D65" s="111" t="s">
        <v>208</v>
      </c>
      <c r="E65" s="21"/>
      <c r="F65" s="396">
        <v>8.5</v>
      </c>
      <c r="G65" s="392">
        <v>1</v>
      </c>
      <c r="H65" s="394">
        <v>8.5</v>
      </c>
      <c r="I65" s="126"/>
      <c r="J65" s="198"/>
      <c r="K65" s="199"/>
    </row>
    <row r="66" spans="1:13" ht="69.75" customHeight="1">
      <c r="A66" s="378"/>
      <c r="B66" s="379"/>
      <c r="C66" s="111" t="s">
        <v>209</v>
      </c>
      <c r="D66" s="111" t="s">
        <v>210</v>
      </c>
      <c r="E66" s="21"/>
      <c r="F66" s="396"/>
      <c r="G66" s="392"/>
      <c r="H66" s="394"/>
      <c r="I66" s="126"/>
      <c r="J66" s="198"/>
      <c r="K66" s="199"/>
    </row>
    <row r="67" spans="1:13" ht="69.75" customHeight="1">
      <c r="A67" s="378"/>
      <c r="B67" s="379"/>
      <c r="C67" s="111" t="s">
        <v>211</v>
      </c>
      <c r="D67" s="111" t="s">
        <v>212</v>
      </c>
      <c r="E67" s="21"/>
      <c r="F67" s="396"/>
      <c r="G67" s="392"/>
      <c r="H67" s="394"/>
      <c r="I67" s="126"/>
      <c r="J67" s="198"/>
      <c r="K67" s="199"/>
    </row>
    <row r="68" spans="1:13" ht="69.75" customHeight="1">
      <c r="A68" s="378"/>
      <c r="B68" s="379"/>
      <c r="C68" s="111" t="s">
        <v>213</v>
      </c>
      <c r="D68" s="111" t="s">
        <v>214</v>
      </c>
      <c r="E68" s="21"/>
      <c r="F68" s="22">
        <v>4</v>
      </c>
      <c r="G68" s="115">
        <v>1</v>
      </c>
      <c r="H68" s="116">
        <v>4</v>
      </c>
      <c r="I68" s="126"/>
      <c r="J68" s="198"/>
      <c r="K68" s="199"/>
    </row>
    <row r="69" spans="1:13" ht="69.75" customHeight="1">
      <c r="A69" s="378"/>
      <c r="B69" s="378"/>
      <c r="C69" s="165" t="s">
        <v>152</v>
      </c>
      <c r="D69" s="165" t="s">
        <v>153</v>
      </c>
      <c r="E69" s="166"/>
      <c r="F69" s="61">
        <v>0.25</v>
      </c>
      <c r="G69" s="62">
        <v>2</v>
      </c>
      <c r="H69" s="63">
        <f>F69*G69</f>
        <v>0.5</v>
      </c>
      <c r="I69" s="200"/>
      <c r="J69" s="201">
        <f t="shared" ref="J69:J90" si="3">G69*I69</f>
        <v>0</v>
      </c>
      <c r="K69" s="127">
        <f t="shared" ref="K69:K91" si="4">H69*I69</f>
        <v>0</v>
      </c>
    </row>
    <row r="70" spans="1:13" ht="69.75" customHeight="1">
      <c r="A70" s="378"/>
      <c r="B70" s="378"/>
      <c r="C70" s="167" t="s">
        <v>154</v>
      </c>
      <c r="D70" s="168" t="s">
        <v>155</v>
      </c>
      <c r="E70" s="169"/>
      <c r="F70" s="93">
        <v>0.5</v>
      </c>
      <c r="G70" s="170">
        <v>2</v>
      </c>
      <c r="H70" s="171">
        <f t="shared" ref="H70:H90" si="5">F70*G70</f>
        <v>1</v>
      </c>
      <c r="I70" s="202"/>
      <c r="J70" s="203">
        <f t="shared" si="3"/>
        <v>0</v>
      </c>
      <c r="K70" s="127">
        <f t="shared" si="4"/>
        <v>0</v>
      </c>
    </row>
    <row r="71" spans="1:13" ht="69.75" customHeight="1">
      <c r="A71" s="24"/>
      <c r="B71" s="41"/>
      <c r="C71" s="167" t="s">
        <v>156</v>
      </c>
      <c r="D71" s="167" t="s">
        <v>157</v>
      </c>
      <c r="E71" s="169"/>
      <c r="F71" s="93">
        <v>28</v>
      </c>
      <c r="G71" s="170">
        <v>1</v>
      </c>
      <c r="H71" s="171">
        <f t="shared" si="5"/>
        <v>28</v>
      </c>
      <c r="I71" s="202"/>
      <c r="J71" s="203">
        <f t="shared" si="3"/>
        <v>0</v>
      </c>
      <c r="K71" s="134">
        <f t="shared" si="4"/>
        <v>0</v>
      </c>
    </row>
    <row r="72" spans="1:13" ht="69.75" customHeight="1">
      <c r="A72" s="24" t="s">
        <v>158</v>
      </c>
      <c r="B72" s="41" t="s">
        <v>159</v>
      </c>
      <c r="C72" s="382" t="s">
        <v>160</v>
      </c>
      <c r="D72" s="43" t="s">
        <v>161</v>
      </c>
      <c r="E72" s="108"/>
      <c r="F72" s="44">
        <v>5.5</v>
      </c>
      <c r="G72" s="45">
        <v>1</v>
      </c>
      <c r="H72" s="46">
        <f t="shared" si="5"/>
        <v>5.5</v>
      </c>
      <c r="I72" s="135"/>
      <c r="J72" s="136">
        <f t="shared" si="3"/>
        <v>0</v>
      </c>
      <c r="K72" s="137">
        <f t="shared" si="4"/>
        <v>0</v>
      </c>
    </row>
    <row r="73" spans="1:13" ht="69.75" customHeight="1">
      <c r="A73" s="24"/>
      <c r="B73" s="41"/>
      <c r="C73" s="383"/>
      <c r="D73" s="172" t="s">
        <v>162</v>
      </c>
      <c r="E73" s="71"/>
      <c r="F73" s="95">
        <v>0.5</v>
      </c>
      <c r="G73" s="173">
        <v>1</v>
      </c>
      <c r="H73" s="97">
        <f t="shared" si="5"/>
        <v>0.5</v>
      </c>
      <c r="I73" s="149"/>
      <c r="J73" s="142">
        <f t="shared" si="3"/>
        <v>0</v>
      </c>
      <c r="K73" s="143">
        <f t="shared" si="4"/>
        <v>0</v>
      </c>
    </row>
    <row r="74" spans="1:13" ht="69.75" customHeight="1">
      <c r="A74" s="105"/>
      <c r="B74" s="105"/>
      <c r="C74" s="174" t="s">
        <v>163</v>
      </c>
      <c r="D74" s="175" t="s">
        <v>164</v>
      </c>
      <c r="E74" s="176"/>
      <c r="F74" s="61">
        <v>15.5</v>
      </c>
      <c r="G74" s="177">
        <v>1</v>
      </c>
      <c r="H74" s="63">
        <f t="shared" si="5"/>
        <v>15.5</v>
      </c>
      <c r="I74" s="204"/>
      <c r="J74" s="205">
        <f t="shared" si="3"/>
        <v>0</v>
      </c>
      <c r="K74" s="146">
        <f t="shared" si="4"/>
        <v>0</v>
      </c>
    </row>
    <row r="75" spans="1:13" ht="69.75" customHeight="1">
      <c r="A75" s="378" t="s">
        <v>165</v>
      </c>
      <c r="B75" s="378" t="s">
        <v>166</v>
      </c>
      <c r="C75" s="178" t="s">
        <v>165</v>
      </c>
      <c r="D75" s="178" t="s">
        <v>166</v>
      </c>
      <c r="E75" s="179"/>
      <c r="F75" s="30">
        <v>11.5</v>
      </c>
      <c r="G75" s="31">
        <v>1</v>
      </c>
      <c r="H75" s="32">
        <f t="shared" si="5"/>
        <v>11.5</v>
      </c>
      <c r="I75" s="160"/>
      <c r="J75" s="206">
        <f t="shared" si="3"/>
        <v>0</v>
      </c>
      <c r="K75" s="127">
        <f t="shared" si="4"/>
        <v>0</v>
      </c>
    </row>
    <row r="76" spans="1:13" ht="69.75" customHeight="1">
      <c r="A76" s="378"/>
      <c r="B76" s="378"/>
      <c r="C76" s="178" t="s">
        <v>167</v>
      </c>
      <c r="D76" s="178" t="s">
        <v>168</v>
      </c>
      <c r="E76" s="179"/>
      <c r="F76" s="30">
        <v>0.05</v>
      </c>
      <c r="G76" s="31">
        <v>2</v>
      </c>
      <c r="H76" s="32">
        <f t="shared" si="5"/>
        <v>0.1</v>
      </c>
      <c r="I76" s="207"/>
      <c r="J76" s="208">
        <f t="shared" si="3"/>
        <v>0</v>
      </c>
      <c r="K76" s="127">
        <f t="shared" si="4"/>
        <v>0</v>
      </c>
      <c r="M76" s="209">
        <f>450+424</f>
        <v>874</v>
      </c>
    </row>
    <row r="77" spans="1:13" ht="69.75" customHeight="1">
      <c r="A77" s="105"/>
      <c r="B77" s="105"/>
      <c r="C77" s="15" t="s">
        <v>169</v>
      </c>
      <c r="D77" s="15" t="s">
        <v>170</v>
      </c>
      <c r="E77" s="16"/>
      <c r="F77" s="17">
        <v>4.5</v>
      </c>
      <c r="G77" s="18">
        <v>1</v>
      </c>
      <c r="H77" s="19">
        <f t="shared" si="5"/>
        <v>4.5</v>
      </c>
      <c r="I77" s="126"/>
      <c r="J77" s="125">
        <f t="shared" si="3"/>
        <v>0</v>
      </c>
      <c r="K77" s="127">
        <f t="shared" si="4"/>
        <v>0</v>
      </c>
    </row>
    <row r="78" spans="1:13" ht="69.75" customHeight="1">
      <c r="A78" s="105"/>
      <c r="B78" s="105"/>
      <c r="C78" s="28" t="s">
        <v>171</v>
      </c>
      <c r="D78" s="28" t="s">
        <v>172</v>
      </c>
      <c r="E78" s="29"/>
      <c r="F78" s="30">
        <v>3.4</v>
      </c>
      <c r="G78" s="31">
        <v>1</v>
      </c>
      <c r="H78" s="32">
        <f t="shared" si="5"/>
        <v>3.4</v>
      </c>
      <c r="I78" s="128"/>
      <c r="J78" s="129">
        <f t="shared" si="3"/>
        <v>0</v>
      </c>
      <c r="K78" s="127">
        <f t="shared" si="4"/>
        <v>0</v>
      </c>
    </row>
    <row r="79" spans="1:13" ht="69.75" customHeight="1">
      <c r="A79" s="180"/>
      <c r="B79" s="180" t="s">
        <v>173</v>
      </c>
      <c r="C79" s="28" t="s">
        <v>174</v>
      </c>
      <c r="D79" s="28" t="s">
        <v>173</v>
      </c>
      <c r="E79" s="29"/>
      <c r="F79" s="30">
        <v>3.4</v>
      </c>
      <c r="G79" s="31">
        <v>1</v>
      </c>
      <c r="H79" s="32">
        <f t="shared" si="5"/>
        <v>3.4</v>
      </c>
      <c r="I79" s="128"/>
      <c r="J79" s="129">
        <f t="shared" si="3"/>
        <v>0</v>
      </c>
      <c r="K79" s="127">
        <f t="shared" si="4"/>
        <v>0</v>
      </c>
    </row>
    <row r="80" spans="1:13" ht="76.5" customHeight="1">
      <c r="A80" s="105"/>
      <c r="B80" s="105"/>
      <c r="C80" s="28" t="s">
        <v>175</v>
      </c>
      <c r="D80" s="28" t="s">
        <v>176</v>
      </c>
      <c r="E80" s="29"/>
      <c r="F80" s="30">
        <v>1.5</v>
      </c>
      <c r="G80" s="35">
        <v>2</v>
      </c>
      <c r="H80" s="32">
        <f t="shared" si="5"/>
        <v>3</v>
      </c>
      <c r="I80" s="128"/>
      <c r="J80" s="129">
        <f t="shared" si="3"/>
        <v>0</v>
      </c>
      <c r="K80" s="127">
        <f t="shared" si="4"/>
        <v>0</v>
      </c>
    </row>
    <row r="81" spans="1:11" ht="69.75" customHeight="1">
      <c r="A81" s="105"/>
      <c r="B81" s="105"/>
      <c r="C81" s="28" t="s">
        <v>177</v>
      </c>
      <c r="D81" s="28" t="s">
        <v>178</v>
      </c>
      <c r="E81" s="29"/>
      <c r="F81" s="30">
        <v>6.2</v>
      </c>
      <c r="G81" s="31">
        <v>1</v>
      </c>
      <c r="H81" s="32">
        <f t="shared" si="5"/>
        <v>6.2</v>
      </c>
      <c r="I81" s="128"/>
      <c r="J81" s="129">
        <f t="shared" si="3"/>
        <v>0</v>
      </c>
      <c r="K81" s="127">
        <f t="shared" si="4"/>
        <v>0</v>
      </c>
    </row>
    <row r="82" spans="1:11" ht="69.75" customHeight="1">
      <c r="A82" s="105"/>
      <c r="B82" s="105"/>
      <c r="C82" s="28" t="s">
        <v>179</v>
      </c>
      <c r="D82" s="28" t="s">
        <v>180</v>
      </c>
      <c r="E82" s="29"/>
      <c r="F82" s="30">
        <v>3.3</v>
      </c>
      <c r="G82" s="31">
        <v>1</v>
      </c>
      <c r="H82" s="32">
        <f t="shared" si="5"/>
        <v>3.3</v>
      </c>
      <c r="I82" s="128"/>
      <c r="J82" s="129">
        <f t="shared" si="3"/>
        <v>0</v>
      </c>
      <c r="K82" s="127">
        <f t="shared" si="4"/>
        <v>0</v>
      </c>
    </row>
    <row r="83" spans="1:11" ht="69.75" customHeight="1">
      <c r="A83" s="105"/>
      <c r="B83" s="105"/>
      <c r="C83" s="174" t="s">
        <v>181</v>
      </c>
      <c r="D83" s="174" t="s">
        <v>182</v>
      </c>
      <c r="E83" s="176"/>
      <c r="F83" s="61">
        <v>0.6</v>
      </c>
      <c r="G83" s="177">
        <v>3</v>
      </c>
      <c r="H83" s="63">
        <f t="shared" si="5"/>
        <v>1.7999999999999998</v>
      </c>
      <c r="I83" s="204"/>
      <c r="J83" s="205">
        <f t="shared" si="3"/>
        <v>0</v>
      </c>
      <c r="K83" s="127">
        <f t="shared" si="4"/>
        <v>0</v>
      </c>
    </row>
    <row r="84" spans="1:11" ht="69.75" customHeight="1">
      <c r="A84" s="105"/>
      <c r="B84" s="105"/>
      <c r="C84" s="28" t="s">
        <v>183</v>
      </c>
      <c r="D84" s="28" t="s">
        <v>184</v>
      </c>
      <c r="E84" s="29"/>
      <c r="F84" s="30">
        <v>0.5</v>
      </c>
      <c r="G84" s="31">
        <v>2</v>
      </c>
      <c r="H84" s="32">
        <f t="shared" si="5"/>
        <v>1</v>
      </c>
      <c r="I84" s="128"/>
      <c r="J84" s="129">
        <f t="shared" si="3"/>
        <v>0</v>
      </c>
      <c r="K84" s="127">
        <f t="shared" si="4"/>
        <v>0</v>
      </c>
    </row>
    <row r="85" spans="1:11" ht="69.75" customHeight="1">
      <c r="A85" s="181"/>
      <c r="B85" s="181"/>
      <c r="C85" s="37" t="s">
        <v>185</v>
      </c>
      <c r="D85" s="37" t="s">
        <v>186</v>
      </c>
      <c r="E85" s="106"/>
      <c r="F85" s="38">
        <v>0.1</v>
      </c>
      <c r="G85" s="107">
        <v>1</v>
      </c>
      <c r="H85" s="40">
        <f t="shared" si="5"/>
        <v>0.1</v>
      </c>
      <c r="I85" s="132"/>
      <c r="J85" s="125">
        <f t="shared" si="3"/>
        <v>0</v>
      </c>
      <c r="K85" s="127">
        <f t="shared" si="4"/>
        <v>0</v>
      </c>
    </row>
    <row r="86" spans="1:11" ht="64.5" customHeight="1">
      <c r="A86" s="182"/>
      <c r="B86" s="182"/>
      <c r="C86" s="183" t="s">
        <v>187</v>
      </c>
      <c r="D86" s="183" t="s">
        <v>188</v>
      </c>
      <c r="E86" s="184"/>
      <c r="F86" s="30">
        <v>3.1</v>
      </c>
      <c r="G86" s="48">
        <v>1</v>
      </c>
      <c r="H86" s="32">
        <f t="shared" si="5"/>
        <v>3.1</v>
      </c>
      <c r="I86" s="210"/>
      <c r="J86" s="129">
        <f t="shared" si="3"/>
        <v>0</v>
      </c>
      <c r="K86" s="127">
        <f t="shared" si="4"/>
        <v>0</v>
      </c>
    </row>
    <row r="87" spans="1:11" ht="64.5" customHeight="1">
      <c r="A87" s="182"/>
      <c r="B87" s="182"/>
      <c r="C87" s="185" t="s">
        <v>189</v>
      </c>
      <c r="D87" s="185" t="s">
        <v>190</v>
      </c>
      <c r="E87" s="184"/>
      <c r="F87" s="30">
        <v>0.21</v>
      </c>
      <c r="G87" s="48">
        <v>1</v>
      </c>
      <c r="H87" s="32">
        <f t="shared" si="5"/>
        <v>0.21</v>
      </c>
      <c r="I87" s="210"/>
      <c r="J87" s="129">
        <f t="shared" si="3"/>
        <v>0</v>
      </c>
      <c r="K87" s="127">
        <f t="shared" si="4"/>
        <v>0</v>
      </c>
    </row>
    <row r="88" spans="1:11" ht="64.5" customHeight="1">
      <c r="A88" s="182"/>
      <c r="B88" s="182"/>
      <c r="C88" s="191" t="s">
        <v>191</v>
      </c>
      <c r="D88" s="191" t="s">
        <v>192</v>
      </c>
      <c r="E88" s="182"/>
      <c r="F88" s="188">
        <v>1.8</v>
      </c>
      <c r="G88" s="189">
        <v>1</v>
      </c>
      <c r="H88" s="190">
        <f t="shared" si="5"/>
        <v>1.8</v>
      </c>
      <c r="I88" s="211"/>
      <c r="J88" s="212">
        <f t="shared" si="3"/>
        <v>0</v>
      </c>
      <c r="K88" s="127">
        <f t="shared" si="4"/>
        <v>0</v>
      </c>
    </row>
    <row r="89" spans="1:11" ht="64.5" customHeight="1">
      <c r="A89" s="182"/>
      <c r="B89" s="182"/>
      <c r="C89" s="186" t="s">
        <v>193</v>
      </c>
      <c r="D89" s="187" t="s">
        <v>194</v>
      </c>
      <c r="E89" s="182"/>
      <c r="F89" s="188">
        <v>6</v>
      </c>
      <c r="G89" s="189">
        <v>1</v>
      </c>
      <c r="H89" s="190">
        <f t="shared" si="5"/>
        <v>6</v>
      </c>
      <c r="I89" s="211"/>
      <c r="J89" s="212">
        <f t="shared" si="3"/>
        <v>0</v>
      </c>
      <c r="K89" s="127">
        <f t="shared" si="4"/>
        <v>0</v>
      </c>
    </row>
    <row r="90" spans="1:11" ht="64.5" customHeight="1">
      <c r="A90" s="182"/>
      <c r="B90" s="182"/>
      <c r="C90" s="186" t="s">
        <v>195</v>
      </c>
      <c r="D90" s="191" t="s">
        <v>196</v>
      </c>
      <c r="E90" s="182"/>
      <c r="F90" s="188">
        <v>5</v>
      </c>
      <c r="G90" s="189">
        <v>1</v>
      </c>
      <c r="H90" s="190">
        <f t="shared" si="5"/>
        <v>5</v>
      </c>
      <c r="I90" s="211"/>
      <c r="J90" s="212">
        <f t="shared" si="3"/>
        <v>0</v>
      </c>
      <c r="K90" s="127">
        <f t="shared" si="4"/>
        <v>0</v>
      </c>
    </row>
    <row r="91" spans="1:11" ht="69.75" customHeight="1">
      <c r="C91" s="381" t="s">
        <v>197</v>
      </c>
      <c r="D91" s="381"/>
      <c r="E91" s="381"/>
      <c r="F91" s="192">
        <v>1128.07</v>
      </c>
      <c r="G91" s="193"/>
      <c r="H91" s="194">
        <f>SUM(H3:H90)</f>
        <v>1131.8699999999999</v>
      </c>
      <c r="I91" s="213"/>
      <c r="J91" s="214"/>
      <c r="K91" s="229">
        <f t="shared" si="4"/>
        <v>0</v>
      </c>
    </row>
    <row r="92" spans="1:11" ht="69.75" hidden="1" customHeight="1">
      <c r="C92" s="377" t="s">
        <v>199</v>
      </c>
      <c r="D92" s="377"/>
      <c r="E92" s="377"/>
      <c r="F92" s="195"/>
      <c r="G92" s="196"/>
      <c r="H92" s="197">
        <v>1018.87</v>
      </c>
      <c r="I92" s="210"/>
      <c r="J92" s="138"/>
      <c r="K92" s="216"/>
    </row>
    <row r="93" spans="1:11" ht="69.75" hidden="1" customHeight="1">
      <c r="C93" s="377" t="s">
        <v>200</v>
      </c>
      <c r="D93" s="377"/>
      <c r="E93" s="377"/>
      <c r="F93" s="195"/>
      <c r="G93" s="196"/>
      <c r="H93" s="197">
        <v>1035.07</v>
      </c>
      <c r="I93" s="210"/>
      <c r="J93" s="138"/>
      <c r="K93" s="216"/>
    </row>
    <row r="94" spans="1:11" ht="69.75" customHeight="1">
      <c r="J94" s="217"/>
    </row>
    <row r="95" spans="1:11" ht="69.75" customHeight="1">
      <c r="J95" s="217"/>
    </row>
  </sheetData>
  <autoFilter ref="A2:I93" xr:uid="{00000000-0009-0000-0000-000002000000}"/>
  <mergeCells count="42">
    <mergeCell ref="C91:E91"/>
    <mergeCell ref="C92:E92"/>
    <mergeCell ref="C93:E93"/>
    <mergeCell ref="A32:A34"/>
    <mergeCell ref="A35:A38"/>
    <mergeCell ref="A40:A43"/>
    <mergeCell ref="A45:A46"/>
    <mergeCell ref="A48:A51"/>
    <mergeCell ref="A52:A55"/>
    <mergeCell ref="A58:A60"/>
    <mergeCell ref="A63:A70"/>
    <mergeCell ref="A75:A76"/>
    <mergeCell ref="B32:B34"/>
    <mergeCell ref="B35:B38"/>
    <mergeCell ref="B63:B70"/>
    <mergeCell ref="B75:B76"/>
    <mergeCell ref="C72:C73"/>
    <mergeCell ref="E1:E2"/>
    <mergeCell ref="E7:E10"/>
    <mergeCell ref="E11:E13"/>
    <mergeCell ref="E32:E34"/>
    <mergeCell ref="E35:E38"/>
    <mergeCell ref="E52:E55"/>
    <mergeCell ref="A1:B1"/>
    <mergeCell ref="C1:D1"/>
    <mergeCell ref="F1:F2"/>
    <mergeCell ref="F61:F62"/>
    <mergeCell ref="F65:F67"/>
    <mergeCell ref="B40:B43"/>
    <mergeCell ref="B45:B46"/>
    <mergeCell ref="B48:B51"/>
    <mergeCell ref="B52:B55"/>
    <mergeCell ref="B58:B60"/>
    <mergeCell ref="G1:G2"/>
    <mergeCell ref="G61:G62"/>
    <mergeCell ref="G65:G67"/>
    <mergeCell ref="K1:K2"/>
    <mergeCell ref="H1:H2"/>
    <mergeCell ref="H61:H62"/>
    <mergeCell ref="H65:H67"/>
    <mergeCell ref="I1:I2"/>
    <mergeCell ref="J1:J2"/>
  </mergeCells>
  <pageMargins left="0.69930555555555596" right="0.69930555555555596" top="0.75" bottom="0.75" header="0.3" footer="0.3"/>
  <pageSetup paperSize="9" scale="41" fitToHeight="0" orientation="portrait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95"/>
  <sheetViews>
    <sheetView zoomScale="70" zoomScaleNormal="70" workbookViewId="0">
      <pane ySplit="2" topLeftCell="A3" activePane="bottomLeft" state="frozen"/>
      <selection pane="bottomLeft" activeCell="J5" sqref="J5"/>
    </sheetView>
  </sheetViews>
  <sheetFormatPr defaultColWidth="9" defaultRowHeight="69.75" customHeight="1"/>
  <cols>
    <col min="1" max="1" width="13.85546875" style="4" hidden="1" customWidth="1"/>
    <col min="2" max="2" width="16.42578125" style="4" hidden="1" customWidth="1"/>
    <col min="3" max="3" width="22.28515625" style="5" customWidth="1"/>
    <col min="4" max="4" width="20.42578125" style="6" customWidth="1"/>
    <col min="5" max="5" width="18.42578125" style="7" customWidth="1"/>
    <col min="6" max="6" width="18" style="8" customWidth="1"/>
    <col min="7" max="7" width="18" style="9" customWidth="1"/>
    <col min="8" max="8" width="18" style="10" customWidth="1"/>
    <col min="9" max="9" width="16.42578125" style="11" customWidth="1"/>
    <col min="10" max="10" width="25.7109375" style="12" customWidth="1"/>
    <col min="11" max="11" width="26" style="13" customWidth="1"/>
    <col min="12" max="16384" width="9" style="4"/>
  </cols>
  <sheetData>
    <row r="1" spans="1:11" s="1" customFormat="1" ht="30.95" customHeight="1">
      <c r="A1" s="380" t="s">
        <v>0</v>
      </c>
      <c r="B1" s="380"/>
      <c r="C1" s="380" t="s">
        <v>1</v>
      </c>
      <c r="D1" s="380"/>
      <c r="E1" s="380" t="s">
        <v>2</v>
      </c>
      <c r="F1" s="369" t="s">
        <v>3</v>
      </c>
      <c r="G1" s="371" t="s">
        <v>4</v>
      </c>
      <c r="H1" s="373" t="s">
        <v>5</v>
      </c>
      <c r="I1" s="375" t="s">
        <v>6</v>
      </c>
      <c r="J1" s="376" t="s">
        <v>7</v>
      </c>
      <c r="K1" s="367" t="s">
        <v>8</v>
      </c>
    </row>
    <row r="2" spans="1:11" s="2" customFormat="1" ht="36.950000000000003" customHeight="1">
      <c r="A2" s="14" t="s">
        <v>9</v>
      </c>
      <c r="B2" s="14" t="s">
        <v>10</v>
      </c>
      <c r="C2" s="14" t="s">
        <v>9</v>
      </c>
      <c r="D2" s="14" t="s">
        <v>10</v>
      </c>
      <c r="E2" s="380"/>
      <c r="F2" s="370"/>
      <c r="G2" s="372"/>
      <c r="H2" s="374"/>
      <c r="I2" s="375"/>
      <c r="J2" s="376"/>
      <c r="K2" s="368"/>
    </row>
    <row r="3" spans="1:11" s="2" customFormat="1" ht="51.75" customHeight="1">
      <c r="A3" s="14"/>
      <c r="B3" s="14"/>
      <c r="C3" s="15" t="s">
        <v>11</v>
      </c>
      <c r="D3" s="15" t="s">
        <v>12</v>
      </c>
      <c r="E3" s="16"/>
      <c r="F3" s="17">
        <v>8</v>
      </c>
      <c r="G3" s="18">
        <v>1</v>
      </c>
      <c r="H3" s="116">
        <v>8</v>
      </c>
      <c r="I3" s="122"/>
      <c r="J3" s="123">
        <f t="shared" ref="J3" si="0">G3*I3</f>
        <v>0</v>
      </c>
      <c r="K3" s="124">
        <f t="shared" ref="K3" si="1">H3*I3</f>
        <v>0</v>
      </c>
    </row>
    <row r="4" spans="1:11" s="2" customFormat="1" ht="51.75" customHeight="1">
      <c r="A4" s="14"/>
      <c r="B4" s="14"/>
      <c r="C4" s="20" t="s">
        <v>201</v>
      </c>
      <c r="D4" s="20" t="s">
        <v>12</v>
      </c>
      <c r="E4" s="21"/>
      <c r="F4" s="22">
        <v>15</v>
      </c>
      <c r="G4" s="23">
        <v>1</v>
      </c>
      <c r="H4" s="116">
        <v>15</v>
      </c>
      <c r="I4" s="122"/>
      <c r="J4" s="123"/>
      <c r="K4" s="124"/>
    </row>
    <row r="5" spans="1:11" s="2" customFormat="1" ht="51.75" customHeight="1">
      <c r="A5" s="14"/>
      <c r="B5" s="14"/>
      <c r="C5" s="15" t="s">
        <v>13</v>
      </c>
      <c r="D5" s="15" t="s">
        <v>14</v>
      </c>
      <c r="E5" s="16"/>
      <c r="F5" s="17">
        <v>8</v>
      </c>
      <c r="G5" s="18">
        <v>1</v>
      </c>
      <c r="H5" s="19">
        <f t="shared" ref="H5:H61" si="2">F5*G5</f>
        <v>8</v>
      </c>
      <c r="I5" s="122"/>
      <c r="J5" s="123">
        <f t="shared" ref="J5:J61" si="3">G5*I5</f>
        <v>0</v>
      </c>
      <c r="K5" s="124">
        <f t="shared" ref="K5:K61" si="4">H5*I5</f>
        <v>0</v>
      </c>
    </row>
    <row r="6" spans="1:11" s="2" customFormat="1" ht="60">
      <c r="A6" s="14"/>
      <c r="B6" s="14"/>
      <c r="C6" s="15" t="s">
        <v>15</v>
      </c>
      <c r="D6" s="15" t="s">
        <v>16</v>
      </c>
      <c r="E6" s="16"/>
      <c r="F6" s="17">
        <v>8</v>
      </c>
      <c r="G6" s="18">
        <v>1</v>
      </c>
      <c r="H6" s="19">
        <f t="shared" si="2"/>
        <v>8</v>
      </c>
      <c r="I6" s="122"/>
      <c r="J6" s="123">
        <f t="shared" si="3"/>
        <v>0</v>
      </c>
      <c r="K6" s="124">
        <f t="shared" si="4"/>
        <v>0</v>
      </c>
    </row>
    <row r="7" spans="1:11" s="2" customFormat="1" ht="72" customHeight="1">
      <c r="A7" s="14"/>
      <c r="B7" s="14"/>
      <c r="C7" s="15" t="s">
        <v>17</v>
      </c>
      <c r="D7" s="15" t="s">
        <v>18</v>
      </c>
      <c r="E7" s="384"/>
      <c r="F7" s="17">
        <v>8</v>
      </c>
      <c r="G7" s="18">
        <v>1</v>
      </c>
      <c r="H7" s="19">
        <f t="shared" si="2"/>
        <v>8</v>
      </c>
      <c r="I7" s="122"/>
      <c r="J7" s="123">
        <f t="shared" si="3"/>
        <v>0</v>
      </c>
      <c r="K7" s="124">
        <f t="shared" si="4"/>
        <v>0</v>
      </c>
    </row>
    <row r="8" spans="1:11" s="2" customFormat="1" ht="72" customHeight="1">
      <c r="A8" s="14"/>
      <c r="B8" s="14"/>
      <c r="C8" s="15" t="s">
        <v>19</v>
      </c>
      <c r="D8" s="15" t="s">
        <v>20</v>
      </c>
      <c r="E8" s="384"/>
      <c r="F8" s="17">
        <v>8</v>
      </c>
      <c r="G8" s="18">
        <v>1</v>
      </c>
      <c r="H8" s="19">
        <f t="shared" si="2"/>
        <v>8</v>
      </c>
      <c r="I8" s="122"/>
      <c r="J8" s="123">
        <f t="shared" si="3"/>
        <v>0</v>
      </c>
      <c r="K8" s="124">
        <f t="shared" si="4"/>
        <v>0</v>
      </c>
    </row>
    <row r="9" spans="1:11" s="2" customFormat="1" ht="72" customHeight="1">
      <c r="A9" s="14"/>
      <c r="B9" s="14"/>
      <c r="C9" s="15" t="s">
        <v>21</v>
      </c>
      <c r="D9" s="15" t="s">
        <v>22</v>
      </c>
      <c r="E9" s="384"/>
      <c r="F9" s="17">
        <v>8</v>
      </c>
      <c r="G9" s="18">
        <v>1</v>
      </c>
      <c r="H9" s="19">
        <f t="shared" si="2"/>
        <v>8</v>
      </c>
      <c r="I9" s="122"/>
      <c r="J9" s="123">
        <f t="shared" si="3"/>
        <v>0</v>
      </c>
      <c r="K9" s="124">
        <f t="shared" si="4"/>
        <v>0</v>
      </c>
    </row>
    <row r="10" spans="1:11" s="2" customFormat="1" ht="72" customHeight="1">
      <c r="A10" s="14"/>
      <c r="B10" s="14"/>
      <c r="C10" s="15" t="s">
        <v>23</v>
      </c>
      <c r="D10" s="15" t="s">
        <v>24</v>
      </c>
      <c r="E10" s="384"/>
      <c r="F10" s="17">
        <v>8</v>
      </c>
      <c r="G10" s="18">
        <v>1</v>
      </c>
      <c r="H10" s="19">
        <f t="shared" si="2"/>
        <v>8</v>
      </c>
      <c r="I10" s="122"/>
      <c r="J10" s="123">
        <f t="shared" si="3"/>
        <v>0</v>
      </c>
      <c r="K10" s="124">
        <f t="shared" si="4"/>
        <v>0</v>
      </c>
    </row>
    <row r="11" spans="1:11" s="2" customFormat="1" ht="72" customHeight="1">
      <c r="A11" s="14"/>
      <c r="B11" s="14"/>
      <c r="C11" s="15" t="s">
        <v>25</v>
      </c>
      <c r="D11" s="15" t="s">
        <v>26</v>
      </c>
      <c r="E11" s="384"/>
      <c r="F11" s="17">
        <v>8</v>
      </c>
      <c r="G11" s="18">
        <v>1</v>
      </c>
      <c r="H11" s="19">
        <f t="shared" si="2"/>
        <v>8</v>
      </c>
      <c r="I11" s="122"/>
      <c r="J11" s="123">
        <f t="shared" si="3"/>
        <v>0</v>
      </c>
      <c r="K11" s="124">
        <f t="shared" si="4"/>
        <v>0</v>
      </c>
    </row>
    <row r="12" spans="1:11" s="2" customFormat="1" ht="72" customHeight="1">
      <c r="A12" s="14"/>
      <c r="B12" s="14"/>
      <c r="C12" s="15" t="s">
        <v>27</v>
      </c>
      <c r="D12" s="15" t="s">
        <v>28</v>
      </c>
      <c r="E12" s="384"/>
      <c r="F12" s="17">
        <v>8</v>
      </c>
      <c r="G12" s="18">
        <v>1</v>
      </c>
      <c r="H12" s="19">
        <f t="shared" si="2"/>
        <v>8</v>
      </c>
      <c r="I12" s="122"/>
      <c r="J12" s="123">
        <f t="shared" si="3"/>
        <v>0</v>
      </c>
      <c r="K12" s="124">
        <f t="shared" si="4"/>
        <v>0</v>
      </c>
    </row>
    <row r="13" spans="1:11" s="2" customFormat="1" ht="72" customHeight="1">
      <c r="A13" s="14"/>
      <c r="B13" s="14"/>
      <c r="C13" s="15" t="s">
        <v>29</v>
      </c>
      <c r="D13" s="15" t="s">
        <v>30</v>
      </c>
      <c r="E13" s="384"/>
      <c r="F13" s="17">
        <v>8</v>
      </c>
      <c r="G13" s="18">
        <v>1</v>
      </c>
      <c r="H13" s="19">
        <f t="shared" si="2"/>
        <v>8</v>
      </c>
      <c r="I13" s="122"/>
      <c r="J13" s="123">
        <f t="shared" si="3"/>
        <v>0</v>
      </c>
      <c r="K13" s="124">
        <f t="shared" si="4"/>
        <v>0</v>
      </c>
    </row>
    <row r="14" spans="1:11" s="2" customFormat="1" ht="60" customHeight="1">
      <c r="A14" s="14"/>
      <c r="B14" s="14"/>
      <c r="C14" s="15" t="s">
        <v>31</v>
      </c>
      <c r="D14" s="15" t="s">
        <v>32</v>
      </c>
      <c r="E14" s="16"/>
      <c r="F14" s="17">
        <v>4</v>
      </c>
      <c r="G14" s="18">
        <v>1</v>
      </c>
      <c r="H14" s="19">
        <f t="shared" si="2"/>
        <v>4</v>
      </c>
      <c r="I14" s="122"/>
      <c r="J14" s="125">
        <f t="shared" si="3"/>
        <v>0</v>
      </c>
      <c r="K14" s="124">
        <f t="shared" si="4"/>
        <v>0</v>
      </c>
    </row>
    <row r="15" spans="1:11" ht="69.75" customHeight="1">
      <c r="A15" s="24" t="s">
        <v>33</v>
      </c>
      <c r="B15" s="24" t="s">
        <v>34</v>
      </c>
      <c r="C15" s="15" t="s">
        <v>35</v>
      </c>
      <c r="D15" s="15" t="s">
        <v>36</v>
      </c>
      <c r="E15" s="16"/>
      <c r="F15" s="17">
        <v>3</v>
      </c>
      <c r="G15" s="18">
        <v>2</v>
      </c>
      <c r="H15" s="19">
        <f t="shared" si="2"/>
        <v>6</v>
      </c>
      <c r="I15" s="126"/>
      <c r="J15" s="125">
        <f t="shared" si="3"/>
        <v>0</v>
      </c>
      <c r="K15" s="127">
        <f t="shared" si="4"/>
        <v>0</v>
      </c>
    </row>
    <row r="16" spans="1:11" ht="69.75" customHeight="1">
      <c r="A16" s="24"/>
      <c r="B16" s="24"/>
      <c r="C16" s="15" t="s">
        <v>37</v>
      </c>
      <c r="D16" s="15" t="s">
        <v>38</v>
      </c>
      <c r="E16" s="16"/>
      <c r="F16" s="17">
        <v>8</v>
      </c>
      <c r="G16" s="18">
        <v>1</v>
      </c>
      <c r="H16" s="19">
        <f t="shared" si="2"/>
        <v>8</v>
      </c>
      <c r="I16" s="126"/>
      <c r="J16" s="125">
        <f t="shared" si="3"/>
        <v>0</v>
      </c>
      <c r="K16" s="127">
        <f t="shared" si="4"/>
        <v>0</v>
      </c>
    </row>
    <row r="17" spans="1:13" ht="69.75" customHeight="1">
      <c r="A17" s="24"/>
      <c r="B17" s="24"/>
      <c r="C17" s="15" t="s">
        <v>39</v>
      </c>
      <c r="D17" s="15" t="s">
        <v>40</v>
      </c>
      <c r="E17" s="16"/>
      <c r="F17" s="17">
        <v>8</v>
      </c>
      <c r="G17" s="18">
        <v>1</v>
      </c>
      <c r="H17" s="19">
        <f t="shared" si="2"/>
        <v>8</v>
      </c>
      <c r="I17" s="126"/>
      <c r="J17" s="125">
        <f t="shared" si="3"/>
        <v>0</v>
      </c>
      <c r="K17" s="127">
        <f t="shared" si="4"/>
        <v>0</v>
      </c>
    </row>
    <row r="18" spans="1:13" ht="69.75" customHeight="1">
      <c r="A18" s="24"/>
      <c r="B18" s="24"/>
      <c r="C18" s="15" t="s">
        <v>41</v>
      </c>
      <c r="D18" s="15" t="s">
        <v>42</v>
      </c>
      <c r="E18" s="16"/>
      <c r="F18" s="17">
        <v>8</v>
      </c>
      <c r="G18" s="18">
        <v>1</v>
      </c>
      <c r="H18" s="19">
        <f t="shared" si="2"/>
        <v>8</v>
      </c>
      <c r="I18" s="126"/>
      <c r="J18" s="125">
        <f t="shared" si="3"/>
        <v>0</v>
      </c>
      <c r="K18" s="127">
        <f t="shared" si="4"/>
        <v>0</v>
      </c>
    </row>
    <row r="19" spans="1:13" ht="69.75" customHeight="1">
      <c r="A19" s="24"/>
      <c r="B19" s="24"/>
      <c r="C19" s="15" t="s">
        <v>43</v>
      </c>
      <c r="D19" s="15" t="s">
        <v>44</v>
      </c>
      <c r="E19" s="16"/>
      <c r="F19" s="17">
        <v>2.5</v>
      </c>
      <c r="G19" s="18">
        <v>1</v>
      </c>
      <c r="H19" s="19">
        <f t="shared" si="2"/>
        <v>2.5</v>
      </c>
      <c r="I19" s="126"/>
      <c r="J19" s="125">
        <f t="shared" si="3"/>
        <v>0</v>
      </c>
      <c r="K19" s="127">
        <f t="shared" si="4"/>
        <v>0</v>
      </c>
    </row>
    <row r="20" spans="1:13" ht="69.75" customHeight="1">
      <c r="A20" s="24"/>
      <c r="B20" s="24"/>
      <c r="C20" s="15" t="s">
        <v>45</v>
      </c>
      <c r="D20" s="15" t="s">
        <v>46</v>
      </c>
      <c r="E20" s="16"/>
      <c r="F20" s="25">
        <v>8</v>
      </c>
      <c r="G20" s="26">
        <v>1</v>
      </c>
      <c r="H20" s="27">
        <f t="shared" si="2"/>
        <v>8</v>
      </c>
      <c r="I20" s="126"/>
      <c r="J20" s="125">
        <f t="shared" si="3"/>
        <v>0</v>
      </c>
      <c r="K20" s="127">
        <f t="shared" si="4"/>
        <v>0</v>
      </c>
    </row>
    <row r="21" spans="1:13" ht="69.75" customHeight="1">
      <c r="A21" s="24"/>
      <c r="B21" s="24"/>
      <c r="C21" s="28" t="s">
        <v>47</v>
      </c>
      <c r="D21" s="28" t="s">
        <v>48</v>
      </c>
      <c r="E21" s="29"/>
      <c r="F21" s="30">
        <v>1</v>
      </c>
      <c r="G21" s="31">
        <v>1</v>
      </c>
      <c r="H21" s="32">
        <f t="shared" si="2"/>
        <v>1</v>
      </c>
      <c r="I21" s="128"/>
      <c r="J21" s="129">
        <f t="shared" si="3"/>
        <v>0</v>
      </c>
      <c r="K21" s="127">
        <f t="shared" si="4"/>
        <v>0</v>
      </c>
    </row>
    <row r="22" spans="1:13" ht="69.75" customHeight="1">
      <c r="A22" s="24"/>
      <c r="B22" s="24"/>
      <c r="C22" s="28" t="s">
        <v>49</v>
      </c>
      <c r="D22" s="28" t="s">
        <v>50</v>
      </c>
      <c r="E22" s="29"/>
      <c r="F22" s="30">
        <v>0.55000000000000004</v>
      </c>
      <c r="G22" s="31">
        <v>2</v>
      </c>
      <c r="H22" s="32">
        <f t="shared" si="2"/>
        <v>1.1000000000000001</v>
      </c>
      <c r="I22" s="128"/>
      <c r="J22" s="129">
        <f t="shared" si="3"/>
        <v>0</v>
      </c>
      <c r="K22" s="127">
        <f t="shared" si="4"/>
        <v>0</v>
      </c>
    </row>
    <row r="23" spans="1:13" ht="69.75" customHeight="1">
      <c r="A23" s="24"/>
      <c r="B23" s="24"/>
      <c r="C23" s="15" t="s">
        <v>51</v>
      </c>
      <c r="D23" s="15" t="s">
        <v>52</v>
      </c>
      <c r="E23" s="16"/>
      <c r="F23" s="17">
        <v>1.1000000000000001</v>
      </c>
      <c r="G23" s="33">
        <v>1</v>
      </c>
      <c r="H23" s="19">
        <f t="shared" si="2"/>
        <v>1.1000000000000001</v>
      </c>
      <c r="I23" s="126"/>
      <c r="J23" s="125">
        <f t="shared" si="3"/>
        <v>0</v>
      </c>
      <c r="K23" s="127">
        <f t="shared" si="4"/>
        <v>0</v>
      </c>
    </row>
    <row r="24" spans="1:13" ht="69.75" customHeight="1">
      <c r="A24" s="24"/>
      <c r="B24" s="24"/>
      <c r="C24" s="15" t="s">
        <v>53</v>
      </c>
      <c r="D24" s="15" t="s">
        <v>54</v>
      </c>
      <c r="E24" s="16"/>
      <c r="F24" s="17">
        <v>0.55000000000000004</v>
      </c>
      <c r="G24" s="18">
        <v>1</v>
      </c>
      <c r="H24" s="19">
        <f t="shared" si="2"/>
        <v>0.55000000000000004</v>
      </c>
      <c r="I24" s="126"/>
      <c r="J24" s="125">
        <f t="shared" si="3"/>
        <v>0</v>
      </c>
      <c r="K24" s="127">
        <f t="shared" si="4"/>
        <v>0</v>
      </c>
    </row>
    <row r="25" spans="1:13" ht="69.75" customHeight="1">
      <c r="A25" s="24"/>
      <c r="B25" s="24"/>
      <c r="C25" s="28" t="s">
        <v>55</v>
      </c>
      <c r="D25" s="28" t="s">
        <v>56</v>
      </c>
      <c r="E25" s="29"/>
      <c r="F25" s="30">
        <v>0.55000000000000004</v>
      </c>
      <c r="G25" s="31">
        <v>2</v>
      </c>
      <c r="H25" s="32">
        <f t="shared" si="2"/>
        <v>1.1000000000000001</v>
      </c>
      <c r="I25" s="128"/>
      <c r="J25" s="129">
        <f t="shared" si="3"/>
        <v>0</v>
      </c>
      <c r="K25" s="127">
        <f t="shared" si="4"/>
        <v>0</v>
      </c>
    </row>
    <row r="26" spans="1:13" ht="69.75" customHeight="1">
      <c r="A26" s="24"/>
      <c r="B26" s="24"/>
      <c r="C26" s="15" t="s">
        <v>57</v>
      </c>
      <c r="D26" s="15" t="s">
        <v>58</v>
      </c>
      <c r="E26" s="16"/>
      <c r="F26" s="17">
        <v>0.55000000000000004</v>
      </c>
      <c r="G26" s="18">
        <v>1</v>
      </c>
      <c r="H26" s="19">
        <f t="shared" si="2"/>
        <v>0.55000000000000004</v>
      </c>
      <c r="I26" s="126"/>
      <c r="J26" s="125">
        <f t="shared" si="3"/>
        <v>0</v>
      </c>
      <c r="K26" s="127">
        <f t="shared" si="4"/>
        <v>0</v>
      </c>
    </row>
    <row r="27" spans="1:13" s="2" customFormat="1" ht="72" customHeight="1">
      <c r="A27" s="14"/>
      <c r="B27" s="14"/>
      <c r="C27" s="28" t="s">
        <v>59</v>
      </c>
      <c r="D27" s="34" t="s">
        <v>60</v>
      </c>
      <c r="E27" s="29"/>
      <c r="F27" s="30">
        <v>0.5</v>
      </c>
      <c r="G27" s="35">
        <v>1</v>
      </c>
      <c r="H27" s="32">
        <f t="shared" si="2"/>
        <v>0.5</v>
      </c>
      <c r="I27" s="130"/>
      <c r="J27" s="131">
        <f t="shared" si="3"/>
        <v>0</v>
      </c>
      <c r="K27" s="124">
        <f t="shared" si="4"/>
        <v>0</v>
      </c>
    </row>
    <row r="28" spans="1:13" ht="69.75" customHeight="1">
      <c r="A28" s="24"/>
      <c r="B28" s="24"/>
      <c r="C28" s="28" t="s">
        <v>61</v>
      </c>
      <c r="D28" s="28" t="s">
        <v>62</v>
      </c>
      <c r="E28" s="29"/>
      <c r="F28" s="30">
        <v>0.5</v>
      </c>
      <c r="G28" s="31">
        <v>2</v>
      </c>
      <c r="H28" s="32">
        <f t="shared" si="2"/>
        <v>1</v>
      </c>
      <c r="I28" s="128"/>
      <c r="J28" s="129">
        <f t="shared" si="3"/>
        <v>0</v>
      </c>
      <c r="K28" s="127">
        <f t="shared" si="4"/>
        <v>0</v>
      </c>
    </row>
    <row r="29" spans="1:13" ht="69.75" customHeight="1">
      <c r="A29" s="24"/>
      <c r="B29" s="24"/>
      <c r="C29" s="28" t="s">
        <v>63</v>
      </c>
      <c r="D29" s="28" t="s">
        <v>64</v>
      </c>
      <c r="E29" s="29"/>
      <c r="F29" s="30">
        <v>0.6</v>
      </c>
      <c r="G29" s="31">
        <v>1</v>
      </c>
      <c r="H29" s="32">
        <f t="shared" si="2"/>
        <v>0.6</v>
      </c>
      <c r="I29" s="128"/>
      <c r="J29" s="129">
        <f t="shared" si="3"/>
        <v>0</v>
      </c>
      <c r="K29" s="127">
        <f t="shared" si="4"/>
        <v>0</v>
      </c>
    </row>
    <row r="30" spans="1:13" ht="69.75" customHeight="1">
      <c r="A30" s="24"/>
      <c r="B30" s="24"/>
      <c r="C30" s="28" t="s">
        <v>65</v>
      </c>
      <c r="D30" s="28" t="s">
        <v>66</v>
      </c>
      <c r="E30" s="29"/>
      <c r="F30" s="30">
        <v>0.8</v>
      </c>
      <c r="G30" s="31">
        <v>1</v>
      </c>
      <c r="H30" s="32">
        <f t="shared" si="2"/>
        <v>0.8</v>
      </c>
      <c r="I30" s="128"/>
      <c r="J30" s="129">
        <f t="shared" si="3"/>
        <v>0</v>
      </c>
      <c r="K30" s="127">
        <f t="shared" si="4"/>
        <v>0</v>
      </c>
      <c r="M30" s="4">
        <f>45-7</f>
        <v>38</v>
      </c>
    </row>
    <row r="31" spans="1:13" ht="69.75" customHeight="1">
      <c r="A31" s="24"/>
      <c r="B31" s="24"/>
      <c r="C31" s="15" t="s">
        <v>67</v>
      </c>
      <c r="D31" s="15" t="s">
        <v>68</v>
      </c>
      <c r="E31" s="16"/>
      <c r="F31" s="17">
        <v>2.6</v>
      </c>
      <c r="G31" s="36">
        <v>1</v>
      </c>
      <c r="H31" s="19">
        <f t="shared" si="2"/>
        <v>2.6</v>
      </c>
      <c r="I31" s="126"/>
      <c r="J31" s="125">
        <f t="shared" si="3"/>
        <v>0</v>
      </c>
      <c r="K31" s="127">
        <f t="shared" si="4"/>
        <v>0</v>
      </c>
    </row>
    <row r="32" spans="1:13" ht="69.75" customHeight="1">
      <c r="A32" s="378" t="s">
        <v>69</v>
      </c>
      <c r="B32" s="378" t="s">
        <v>70</v>
      </c>
      <c r="C32" s="15" t="s">
        <v>71</v>
      </c>
      <c r="D32" s="15" t="s">
        <v>72</v>
      </c>
      <c r="E32" s="384"/>
      <c r="F32" s="17">
        <v>1.5</v>
      </c>
      <c r="G32" s="36">
        <v>2</v>
      </c>
      <c r="H32" s="19">
        <f t="shared" si="2"/>
        <v>3</v>
      </c>
      <c r="I32" s="126"/>
      <c r="J32" s="125">
        <f t="shared" si="3"/>
        <v>0</v>
      </c>
      <c r="K32" s="127">
        <f t="shared" si="4"/>
        <v>0</v>
      </c>
    </row>
    <row r="33" spans="1:13" ht="69.75" customHeight="1">
      <c r="A33" s="378"/>
      <c r="B33" s="378"/>
      <c r="C33" s="15" t="s">
        <v>73</v>
      </c>
      <c r="D33" s="15" t="s">
        <v>74</v>
      </c>
      <c r="E33" s="384"/>
      <c r="F33" s="17">
        <v>3</v>
      </c>
      <c r="G33" s="36">
        <v>1</v>
      </c>
      <c r="H33" s="19">
        <f t="shared" si="2"/>
        <v>3</v>
      </c>
      <c r="I33" s="126"/>
      <c r="J33" s="125">
        <f t="shared" si="3"/>
        <v>0</v>
      </c>
      <c r="K33" s="127">
        <f t="shared" si="4"/>
        <v>0</v>
      </c>
    </row>
    <row r="34" spans="1:13" ht="69.75" customHeight="1">
      <c r="A34" s="378"/>
      <c r="B34" s="378"/>
      <c r="C34" s="37" t="s">
        <v>75</v>
      </c>
      <c r="D34" s="37" t="s">
        <v>76</v>
      </c>
      <c r="E34" s="385"/>
      <c r="F34" s="38">
        <v>3</v>
      </c>
      <c r="G34" s="39">
        <v>1</v>
      </c>
      <c r="H34" s="40">
        <f t="shared" si="2"/>
        <v>3</v>
      </c>
      <c r="I34" s="132"/>
      <c r="J34" s="133">
        <f t="shared" si="3"/>
        <v>0</v>
      </c>
      <c r="K34" s="134">
        <f t="shared" si="4"/>
        <v>0</v>
      </c>
    </row>
    <row r="35" spans="1:13" ht="69.75" customHeight="1">
      <c r="A35" s="378" t="s">
        <v>77</v>
      </c>
      <c r="B35" s="379" t="s">
        <v>78</v>
      </c>
      <c r="C35" s="42" t="s">
        <v>79</v>
      </c>
      <c r="D35" s="43" t="s">
        <v>80</v>
      </c>
      <c r="E35" s="386"/>
      <c r="F35" s="44">
        <v>9</v>
      </c>
      <c r="G35" s="45">
        <v>1</v>
      </c>
      <c r="H35" s="46">
        <f t="shared" si="2"/>
        <v>9</v>
      </c>
      <c r="I35" s="135"/>
      <c r="J35" s="136">
        <f t="shared" si="3"/>
        <v>0</v>
      </c>
      <c r="K35" s="137">
        <f t="shared" si="4"/>
        <v>0</v>
      </c>
    </row>
    <row r="36" spans="1:13" ht="69.75" customHeight="1">
      <c r="A36" s="378"/>
      <c r="B36" s="379"/>
      <c r="C36" s="47" t="s">
        <v>81</v>
      </c>
      <c r="D36" s="28" t="s">
        <v>82</v>
      </c>
      <c r="E36" s="387"/>
      <c r="F36" s="30">
        <v>9</v>
      </c>
      <c r="G36" s="48">
        <v>1</v>
      </c>
      <c r="H36" s="32">
        <f t="shared" si="2"/>
        <v>9</v>
      </c>
      <c r="I36" s="128"/>
      <c r="J36" s="138">
        <f t="shared" si="3"/>
        <v>0</v>
      </c>
      <c r="K36" s="139">
        <f t="shared" si="4"/>
        <v>0</v>
      </c>
    </row>
    <row r="37" spans="1:13" ht="69.75" customHeight="1">
      <c r="A37" s="378"/>
      <c r="B37" s="379"/>
      <c r="C37" s="47" t="s">
        <v>83</v>
      </c>
      <c r="D37" s="28" t="s">
        <v>84</v>
      </c>
      <c r="E37" s="387"/>
      <c r="F37" s="30">
        <v>9</v>
      </c>
      <c r="G37" s="48">
        <v>1</v>
      </c>
      <c r="H37" s="32">
        <f t="shared" si="2"/>
        <v>9</v>
      </c>
      <c r="I37" s="128"/>
      <c r="J37" s="138">
        <f t="shared" si="3"/>
        <v>0</v>
      </c>
      <c r="K37" s="139">
        <f t="shared" si="4"/>
        <v>0</v>
      </c>
      <c r="M37" s="140"/>
    </row>
    <row r="38" spans="1:13" ht="78" customHeight="1">
      <c r="A38" s="378"/>
      <c r="B38" s="379"/>
      <c r="C38" s="47" t="s">
        <v>85</v>
      </c>
      <c r="D38" s="28" t="s">
        <v>86</v>
      </c>
      <c r="E38" s="387"/>
      <c r="F38" s="30">
        <v>9</v>
      </c>
      <c r="G38" s="48">
        <v>1</v>
      </c>
      <c r="H38" s="32">
        <f t="shared" si="2"/>
        <v>9</v>
      </c>
      <c r="I38" s="128"/>
      <c r="J38" s="138">
        <f t="shared" si="3"/>
        <v>0</v>
      </c>
      <c r="K38" s="139">
        <f t="shared" si="4"/>
        <v>0</v>
      </c>
    </row>
    <row r="39" spans="1:13" ht="78" customHeight="1">
      <c r="A39" s="24"/>
      <c r="B39" s="41"/>
      <c r="C39" s="49" t="s">
        <v>87</v>
      </c>
      <c r="D39" s="50" t="s">
        <v>88</v>
      </c>
      <c r="E39" s="51"/>
      <c r="F39" s="52">
        <v>1</v>
      </c>
      <c r="G39" s="53">
        <v>2</v>
      </c>
      <c r="H39" s="54">
        <f t="shared" si="2"/>
        <v>2</v>
      </c>
      <c r="I39" s="141"/>
      <c r="J39" s="142">
        <f t="shared" si="3"/>
        <v>0</v>
      </c>
      <c r="K39" s="143">
        <f t="shared" si="4"/>
        <v>0</v>
      </c>
    </row>
    <row r="40" spans="1:13" ht="69.75" customHeight="1">
      <c r="A40" s="378" t="s">
        <v>89</v>
      </c>
      <c r="B40" s="379" t="s">
        <v>90</v>
      </c>
      <c r="C40" s="55" t="s">
        <v>91</v>
      </c>
      <c r="D40" s="56" t="s">
        <v>90</v>
      </c>
      <c r="E40" s="57"/>
      <c r="F40" s="58">
        <v>59</v>
      </c>
      <c r="G40" s="59">
        <v>1</v>
      </c>
      <c r="H40" s="60">
        <f t="shared" si="2"/>
        <v>59</v>
      </c>
      <c r="I40" s="144"/>
      <c r="J40" s="145">
        <f t="shared" si="3"/>
        <v>0</v>
      </c>
      <c r="K40" s="146">
        <f t="shared" si="4"/>
        <v>0</v>
      </c>
    </row>
    <row r="41" spans="1:13" ht="69.75" customHeight="1">
      <c r="A41" s="378"/>
      <c r="B41" s="379"/>
      <c r="C41" s="47" t="s">
        <v>92</v>
      </c>
      <c r="D41" s="28" t="s">
        <v>93</v>
      </c>
      <c r="E41" s="29"/>
      <c r="F41" s="61">
        <v>0.5</v>
      </c>
      <c r="G41" s="62">
        <v>1</v>
      </c>
      <c r="H41" s="63">
        <f t="shared" si="2"/>
        <v>0.5</v>
      </c>
      <c r="I41" s="128"/>
      <c r="J41" s="129">
        <f t="shared" si="3"/>
        <v>0</v>
      </c>
      <c r="K41" s="127">
        <f t="shared" si="4"/>
        <v>0</v>
      </c>
    </row>
    <row r="42" spans="1:13" ht="69.75" customHeight="1">
      <c r="A42" s="378"/>
      <c r="B42" s="379"/>
      <c r="C42" s="64" t="s">
        <v>94</v>
      </c>
      <c r="D42" s="65" t="s">
        <v>95</v>
      </c>
      <c r="E42" s="66"/>
      <c r="F42" s="67">
        <v>0.2</v>
      </c>
      <c r="G42" s="68">
        <v>5</v>
      </c>
      <c r="H42" s="69">
        <f t="shared" si="2"/>
        <v>1</v>
      </c>
      <c r="I42" s="147"/>
      <c r="J42" s="148">
        <f t="shared" si="3"/>
        <v>0</v>
      </c>
      <c r="K42" s="127">
        <f t="shared" si="4"/>
        <v>0</v>
      </c>
      <c r="M42" s="4">
        <f>1/G42</f>
        <v>0.2</v>
      </c>
    </row>
    <row r="43" spans="1:13" ht="69.75" customHeight="1">
      <c r="A43" s="378"/>
      <c r="B43" s="379"/>
      <c r="C43" s="49" t="s">
        <v>96</v>
      </c>
      <c r="D43" s="70" t="s">
        <v>97</v>
      </c>
      <c r="E43" s="71"/>
      <c r="F43" s="52">
        <v>1.5</v>
      </c>
      <c r="G43" s="53">
        <v>1</v>
      </c>
      <c r="H43" s="54">
        <f t="shared" si="2"/>
        <v>1.5</v>
      </c>
      <c r="I43" s="149"/>
      <c r="J43" s="150">
        <f t="shared" si="3"/>
        <v>0</v>
      </c>
      <c r="K43" s="127">
        <f t="shared" si="4"/>
        <v>0</v>
      </c>
    </row>
    <row r="44" spans="1:13" ht="69.75" customHeight="1">
      <c r="A44" s="24"/>
      <c r="B44" s="24"/>
      <c r="C44" s="56" t="s">
        <v>98</v>
      </c>
      <c r="D44" s="72" t="s">
        <v>99</v>
      </c>
      <c r="E44" s="56"/>
      <c r="F44" s="58">
        <v>1.5</v>
      </c>
      <c r="G44" s="59">
        <v>1</v>
      </c>
      <c r="H44" s="60">
        <f t="shared" si="2"/>
        <v>1.5</v>
      </c>
      <c r="I44" s="151"/>
      <c r="J44" s="145">
        <f t="shared" si="3"/>
        <v>0</v>
      </c>
      <c r="K44" s="127">
        <f t="shared" si="4"/>
        <v>0</v>
      </c>
    </row>
    <row r="45" spans="1:13" s="3" customFormat="1" ht="69.75" customHeight="1">
      <c r="A45" s="397"/>
      <c r="B45" s="397"/>
      <c r="C45" s="74" t="s">
        <v>102</v>
      </c>
      <c r="D45" s="75" t="s">
        <v>103</v>
      </c>
      <c r="E45" s="76"/>
      <c r="F45" s="77">
        <f>160-28</f>
        <v>132</v>
      </c>
      <c r="G45" s="78">
        <v>1</v>
      </c>
      <c r="H45" s="79">
        <f t="shared" si="2"/>
        <v>132</v>
      </c>
      <c r="I45" s="152"/>
      <c r="J45" s="153">
        <f t="shared" si="3"/>
        <v>0</v>
      </c>
      <c r="K45" s="154">
        <f t="shared" si="4"/>
        <v>0</v>
      </c>
    </row>
    <row r="46" spans="1:13" ht="69.75" customHeight="1">
      <c r="A46" s="378"/>
      <c r="B46" s="378"/>
      <c r="C46" s="28" t="s">
        <v>104</v>
      </c>
      <c r="D46" s="34" t="s">
        <v>105</v>
      </c>
      <c r="E46" s="29"/>
      <c r="F46" s="30">
        <v>0.39</v>
      </c>
      <c r="G46" s="80">
        <v>4</v>
      </c>
      <c r="H46" s="32">
        <f t="shared" si="2"/>
        <v>1.56</v>
      </c>
      <c r="I46" s="128"/>
      <c r="J46" s="129">
        <f t="shared" si="3"/>
        <v>0</v>
      </c>
      <c r="K46" s="127">
        <f t="shared" si="4"/>
        <v>0</v>
      </c>
    </row>
    <row r="47" spans="1:13" s="3" customFormat="1" ht="69.75" customHeight="1">
      <c r="A47" s="81"/>
      <c r="B47" s="81"/>
      <c r="C47" s="73" t="s">
        <v>108</v>
      </c>
      <c r="D47" s="82" t="s">
        <v>109</v>
      </c>
      <c r="E47" s="81"/>
      <c r="F47" s="83">
        <v>31.2</v>
      </c>
      <c r="G47" s="84">
        <v>1</v>
      </c>
      <c r="H47" s="85">
        <f t="shared" si="2"/>
        <v>31.2</v>
      </c>
      <c r="I47" s="155"/>
      <c r="J47" s="156">
        <f t="shared" si="3"/>
        <v>0</v>
      </c>
      <c r="K47" s="154">
        <f t="shared" si="4"/>
        <v>0</v>
      </c>
    </row>
    <row r="48" spans="1:13" ht="69.75" customHeight="1">
      <c r="A48" s="378" t="s">
        <v>110</v>
      </c>
      <c r="B48" s="379" t="s">
        <v>111</v>
      </c>
      <c r="C48" s="86" t="s">
        <v>112</v>
      </c>
      <c r="D48" s="87" t="s">
        <v>113</v>
      </c>
      <c r="E48" s="88"/>
      <c r="F48" s="219">
        <v>93.5</v>
      </c>
      <c r="G48" s="90">
        <v>1</v>
      </c>
      <c r="H48" s="91">
        <f t="shared" si="2"/>
        <v>93.5</v>
      </c>
      <c r="I48" s="157"/>
      <c r="J48" s="158">
        <f t="shared" si="3"/>
        <v>0</v>
      </c>
      <c r="K48" s="127">
        <f t="shared" si="4"/>
        <v>0</v>
      </c>
    </row>
    <row r="49" spans="1:11" ht="75.75" customHeight="1">
      <c r="A49" s="378"/>
      <c r="B49" s="379"/>
      <c r="C49" s="47" t="s">
        <v>114</v>
      </c>
      <c r="D49" s="34" t="s">
        <v>115</v>
      </c>
      <c r="E49" s="92"/>
      <c r="F49" s="61">
        <v>93</v>
      </c>
      <c r="G49" s="62">
        <v>1</v>
      </c>
      <c r="H49" s="63">
        <f t="shared" si="2"/>
        <v>93</v>
      </c>
      <c r="I49" s="128"/>
      <c r="J49" s="129">
        <f t="shared" si="3"/>
        <v>0</v>
      </c>
      <c r="K49" s="127">
        <f t="shared" si="4"/>
        <v>0</v>
      </c>
    </row>
    <row r="50" spans="1:11" ht="81" customHeight="1">
      <c r="A50" s="378"/>
      <c r="B50" s="379"/>
      <c r="C50" s="47" t="s">
        <v>116</v>
      </c>
      <c r="D50" s="34" t="s">
        <v>117</v>
      </c>
      <c r="E50" s="92"/>
      <c r="F50" s="30">
        <v>1.5</v>
      </c>
      <c r="G50" s="48">
        <v>1</v>
      </c>
      <c r="H50" s="32">
        <f t="shared" si="2"/>
        <v>1.5</v>
      </c>
      <c r="I50" s="128"/>
      <c r="J50" s="129">
        <f t="shared" si="3"/>
        <v>0</v>
      </c>
      <c r="K50" s="127">
        <f t="shared" si="4"/>
        <v>0</v>
      </c>
    </row>
    <row r="51" spans="1:11" ht="69.75" customHeight="1">
      <c r="A51" s="378"/>
      <c r="B51" s="379"/>
      <c r="C51" s="49" t="s">
        <v>118</v>
      </c>
      <c r="D51" s="70" t="s">
        <v>119</v>
      </c>
      <c r="E51" s="71"/>
      <c r="F51" s="52">
        <v>5</v>
      </c>
      <c r="G51" s="53">
        <v>1</v>
      </c>
      <c r="H51" s="54">
        <f t="shared" si="2"/>
        <v>5</v>
      </c>
      <c r="I51" s="149"/>
      <c r="J51" s="150">
        <f t="shared" si="3"/>
        <v>0</v>
      </c>
      <c r="K51" s="127">
        <f t="shared" si="4"/>
        <v>0</v>
      </c>
    </row>
    <row r="52" spans="1:11" ht="81" customHeight="1">
      <c r="A52" s="378" t="s">
        <v>120</v>
      </c>
      <c r="B52" s="379" t="s">
        <v>121</v>
      </c>
      <c r="C52" s="42" t="s">
        <v>122</v>
      </c>
      <c r="D52" s="43" t="s">
        <v>123</v>
      </c>
      <c r="E52" s="388"/>
      <c r="F52" s="44">
        <v>124.5</v>
      </c>
      <c r="G52" s="94">
        <v>1</v>
      </c>
      <c r="H52" s="46">
        <f t="shared" si="2"/>
        <v>124.5</v>
      </c>
      <c r="I52" s="135"/>
      <c r="J52" s="159">
        <f t="shared" si="3"/>
        <v>0</v>
      </c>
      <c r="K52" s="127">
        <f t="shared" si="4"/>
        <v>0</v>
      </c>
    </row>
    <row r="53" spans="1:11" ht="81" customHeight="1">
      <c r="A53" s="378"/>
      <c r="B53" s="379"/>
      <c r="C53" s="47" t="s">
        <v>124</v>
      </c>
      <c r="D53" s="28" t="s">
        <v>125</v>
      </c>
      <c r="E53" s="389"/>
      <c r="F53" s="30">
        <v>0.5</v>
      </c>
      <c r="G53" s="31">
        <v>2</v>
      </c>
      <c r="H53" s="32">
        <f t="shared" si="2"/>
        <v>1</v>
      </c>
      <c r="I53" s="160"/>
      <c r="J53" s="129">
        <f t="shared" si="3"/>
        <v>0</v>
      </c>
      <c r="K53" s="127">
        <f t="shared" si="4"/>
        <v>0</v>
      </c>
    </row>
    <row r="54" spans="1:11" ht="81" customHeight="1">
      <c r="A54" s="378"/>
      <c r="B54" s="379"/>
      <c r="C54" s="47" t="s">
        <v>126</v>
      </c>
      <c r="D54" s="28" t="s">
        <v>127</v>
      </c>
      <c r="E54" s="389"/>
      <c r="F54" s="30">
        <v>2</v>
      </c>
      <c r="G54" s="31">
        <v>1</v>
      </c>
      <c r="H54" s="32">
        <f t="shared" si="2"/>
        <v>2</v>
      </c>
      <c r="I54" s="128"/>
      <c r="J54" s="129">
        <f t="shared" si="3"/>
        <v>0</v>
      </c>
      <c r="K54" s="127">
        <f t="shared" si="4"/>
        <v>0</v>
      </c>
    </row>
    <row r="55" spans="1:11" ht="69.75" customHeight="1">
      <c r="A55" s="378"/>
      <c r="B55" s="379"/>
      <c r="C55" s="49" t="s">
        <v>128</v>
      </c>
      <c r="D55" s="70" t="s">
        <v>129</v>
      </c>
      <c r="E55" s="390"/>
      <c r="F55" s="95">
        <v>1.5</v>
      </c>
      <c r="G55" s="96">
        <v>1</v>
      </c>
      <c r="H55" s="97">
        <f t="shared" si="2"/>
        <v>1.5</v>
      </c>
      <c r="I55" s="149"/>
      <c r="J55" s="150">
        <f t="shared" si="3"/>
        <v>0</v>
      </c>
      <c r="K55" s="127">
        <f t="shared" si="4"/>
        <v>0</v>
      </c>
    </row>
    <row r="56" spans="1:11" s="3" customFormat="1" ht="69.75" customHeight="1">
      <c r="A56" s="81"/>
      <c r="B56" s="98"/>
      <c r="C56" s="99" t="s">
        <v>132</v>
      </c>
      <c r="D56" s="100" t="s">
        <v>133</v>
      </c>
      <c r="E56" s="101"/>
      <c r="F56" s="102">
        <v>55</v>
      </c>
      <c r="G56" s="103">
        <v>1</v>
      </c>
      <c r="H56" s="104">
        <f t="shared" si="2"/>
        <v>55</v>
      </c>
      <c r="I56" s="161"/>
      <c r="J56" s="162">
        <f t="shared" si="3"/>
        <v>0</v>
      </c>
      <c r="K56" s="154">
        <f t="shared" si="4"/>
        <v>0</v>
      </c>
    </row>
    <row r="57" spans="1:11" ht="69.75" customHeight="1">
      <c r="A57" s="105"/>
      <c r="B57" s="105"/>
      <c r="C57" s="37" t="s">
        <v>134</v>
      </c>
      <c r="D57" s="37" t="s">
        <v>135</v>
      </c>
      <c r="E57" s="106"/>
      <c r="F57" s="38">
        <v>47.5</v>
      </c>
      <c r="G57" s="107">
        <v>1</v>
      </c>
      <c r="H57" s="40">
        <f t="shared" si="2"/>
        <v>47.5</v>
      </c>
      <c r="I57" s="132"/>
      <c r="J57" s="133">
        <f t="shared" si="3"/>
        <v>0</v>
      </c>
      <c r="K57" s="127">
        <f t="shared" si="4"/>
        <v>0</v>
      </c>
    </row>
    <row r="58" spans="1:11" ht="69.75" customHeight="1">
      <c r="A58" s="378" t="s">
        <v>136</v>
      </c>
      <c r="B58" s="379" t="s">
        <v>137</v>
      </c>
      <c r="C58" s="42" t="s">
        <v>136</v>
      </c>
      <c r="D58" s="43" t="s">
        <v>137</v>
      </c>
      <c r="E58" s="108"/>
      <c r="F58" s="44">
        <v>5.5</v>
      </c>
      <c r="G58" s="94">
        <v>1</v>
      </c>
      <c r="H58" s="46">
        <f t="shared" si="2"/>
        <v>5.5</v>
      </c>
      <c r="I58" s="135"/>
      <c r="J58" s="159">
        <f t="shared" si="3"/>
        <v>0</v>
      </c>
      <c r="K58" s="127">
        <f t="shared" si="4"/>
        <v>0</v>
      </c>
    </row>
    <row r="59" spans="1:11" ht="69.75" customHeight="1">
      <c r="A59" s="378"/>
      <c r="B59" s="379"/>
      <c r="C59" s="47" t="s">
        <v>138</v>
      </c>
      <c r="D59" s="28" t="s">
        <v>139</v>
      </c>
      <c r="E59" s="29"/>
      <c r="F59" s="30">
        <v>0.5</v>
      </c>
      <c r="G59" s="31">
        <v>1</v>
      </c>
      <c r="H59" s="32">
        <f t="shared" si="2"/>
        <v>0.5</v>
      </c>
      <c r="I59" s="128"/>
      <c r="J59" s="129">
        <f t="shared" si="3"/>
        <v>0</v>
      </c>
      <c r="K59" s="127">
        <f t="shared" si="4"/>
        <v>0</v>
      </c>
    </row>
    <row r="60" spans="1:11" ht="69.75" customHeight="1">
      <c r="A60" s="378"/>
      <c r="B60" s="379"/>
      <c r="C60" s="49" t="s">
        <v>140</v>
      </c>
      <c r="D60" s="70" t="s">
        <v>141</v>
      </c>
      <c r="E60" s="71"/>
      <c r="F60" s="52">
        <v>1.5</v>
      </c>
      <c r="G60" s="109">
        <v>1</v>
      </c>
      <c r="H60" s="54">
        <f t="shared" si="2"/>
        <v>1.5</v>
      </c>
      <c r="I60" s="149"/>
      <c r="J60" s="150">
        <f t="shared" si="3"/>
        <v>0</v>
      </c>
      <c r="K60" s="127">
        <f t="shared" si="4"/>
        <v>0</v>
      </c>
    </row>
    <row r="61" spans="1:11" ht="69.75" customHeight="1">
      <c r="A61" s="105"/>
      <c r="B61" s="105"/>
      <c r="C61" s="110" t="s">
        <v>202</v>
      </c>
      <c r="D61" s="111" t="s">
        <v>143</v>
      </c>
      <c r="E61" s="112"/>
      <c r="F61" s="395">
        <v>155</v>
      </c>
      <c r="G61" s="391">
        <v>1</v>
      </c>
      <c r="H61" s="393">
        <f t="shared" si="2"/>
        <v>155</v>
      </c>
      <c r="I61" s="132"/>
      <c r="J61" s="133">
        <f t="shared" si="3"/>
        <v>0</v>
      </c>
      <c r="K61" s="127">
        <f t="shared" si="4"/>
        <v>0</v>
      </c>
    </row>
    <row r="62" spans="1:11" ht="69.75" customHeight="1">
      <c r="A62" s="105"/>
      <c r="B62" s="113"/>
      <c r="C62" s="111" t="s">
        <v>203</v>
      </c>
      <c r="D62" s="111" t="s">
        <v>204</v>
      </c>
      <c r="E62" s="114"/>
      <c r="F62" s="395"/>
      <c r="G62" s="391"/>
      <c r="H62" s="393"/>
      <c r="I62" s="163"/>
      <c r="J62" s="164"/>
      <c r="K62" s="127"/>
    </row>
    <row r="63" spans="1:11" ht="69.75" customHeight="1">
      <c r="A63" s="378"/>
      <c r="B63" s="379"/>
      <c r="C63" s="111" t="s">
        <v>205</v>
      </c>
      <c r="D63" s="111" t="s">
        <v>206</v>
      </c>
      <c r="E63" s="21"/>
      <c r="F63" s="22">
        <v>7.5</v>
      </c>
      <c r="G63" s="115">
        <v>1</v>
      </c>
      <c r="H63" s="116">
        <f>F63*G63</f>
        <v>7.5</v>
      </c>
      <c r="I63" s="126"/>
      <c r="J63" s="125">
        <f>G63*I63</f>
        <v>0</v>
      </c>
      <c r="K63" s="127">
        <f>H63*I63</f>
        <v>0</v>
      </c>
    </row>
    <row r="64" spans="1:11" ht="69.75" customHeight="1">
      <c r="A64" s="378"/>
      <c r="B64" s="379"/>
      <c r="C64" s="117" t="s">
        <v>150</v>
      </c>
      <c r="D64" s="118" t="s">
        <v>151</v>
      </c>
      <c r="E64" s="112"/>
      <c r="F64" s="119">
        <v>10</v>
      </c>
      <c r="G64" s="120">
        <v>1</v>
      </c>
      <c r="H64" s="121">
        <f>F64*G64</f>
        <v>10</v>
      </c>
      <c r="I64" s="132"/>
      <c r="J64" s="133">
        <f>G64*I64</f>
        <v>0</v>
      </c>
      <c r="K64" s="127">
        <f>H64*I64</f>
        <v>0</v>
      </c>
    </row>
    <row r="65" spans="1:13" ht="69.75" customHeight="1">
      <c r="A65" s="378"/>
      <c r="B65" s="379"/>
      <c r="C65" s="111" t="s">
        <v>207</v>
      </c>
      <c r="D65" s="111" t="s">
        <v>208</v>
      </c>
      <c r="E65" s="21"/>
      <c r="F65" s="396">
        <v>8.5</v>
      </c>
      <c r="G65" s="392">
        <v>1</v>
      </c>
      <c r="H65" s="394">
        <v>8.5</v>
      </c>
      <c r="I65" s="126"/>
      <c r="J65" s="198"/>
      <c r="K65" s="199"/>
    </row>
    <row r="66" spans="1:13" ht="69.75" customHeight="1">
      <c r="A66" s="378"/>
      <c r="B66" s="379"/>
      <c r="C66" s="111" t="s">
        <v>209</v>
      </c>
      <c r="D66" s="111" t="s">
        <v>210</v>
      </c>
      <c r="E66" s="21"/>
      <c r="F66" s="396"/>
      <c r="G66" s="392"/>
      <c r="H66" s="394"/>
      <c r="I66" s="126"/>
      <c r="J66" s="198"/>
      <c r="K66" s="199"/>
    </row>
    <row r="67" spans="1:13" ht="69.75" customHeight="1">
      <c r="A67" s="378"/>
      <c r="B67" s="379"/>
      <c r="C67" s="111" t="s">
        <v>211</v>
      </c>
      <c r="D67" s="111" t="s">
        <v>212</v>
      </c>
      <c r="E67" s="21"/>
      <c r="F67" s="396"/>
      <c r="G67" s="392"/>
      <c r="H67" s="394"/>
      <c r="I67" s="126"/>
      <c r="J67" s="198"/>
      <c r="K67" s="199"/>
    </row>
    <row r="68" spans="1:13" ht="69.75" customHeight="1">
      <c r="A68" s="378"/>
      <c r="B68" s="379"/>
      <c r="C68" s="111" t="s">
        <v>213</v>
      </c>
      <c r="D68" s="111" t="s">
        <v>214</v>
      </c>
      <c r="E68" s="21"/>
      <c r="F68" s="22">
        <v>4</v>
      </c>
      <c r="G68" s="115">
        <v>1</v>
      </c>
      <c r="H68" s="116">
        <v>4</v>
      </c>
      <c r="I68" s="126"/>
      <c r="J68" s="198"/>
      <c r="K68" s="199"/>
    </row>
    <row r="69" spans="1:13" ht="69.75" customHeight="1">
      <c r="A69" s="378"/>
      <c r="B69" s="378"/>
      <c r="C69" s="165" t="s">
        <v>152</v>
      </c>
      <c r="D69" s="165" t="s">
        <v>153</v>
      </c>
      <c r="E69" s="166"/>
      <c r="F69" s="61">
        <v>0.25</v>
      </c>
      <c r="G69" s="62">
        <v>2</v>
      </c>
      <c r="H69" s="63">
        <f t="shared" ref="H69:H90" si="5">F69*G69</f>
        <v>0.5</v>
      </c>
      <c r="I69" s="200"/>
      <c r="J69" s="201">
        <f t="shared" ref="J69:J90" si="6">G69*I69</f>
        <v>0</v>
      </c>
      <c r="K69" s="127">
        <f t="shared" ref="K69:K91" si="7">H69*I69</f>
        <v>0</v>
      </c>
    </row>
    <row r="70" spans="1:13" ht="69.75" customHeight="1">
      <c r="A70" s="378"/>
      <c r="B70" s="378"/>
      <c r="C70" s="167" t="s">
        <v>154</v>
      </c>
      <c r="D70" s="168" t="s">
        <v>155</v>
      </c>
      <c r="E70" s="169"/>
      <c r="F70" s="93">
        <v>0.5</v>
      </c>
      <c r="G70" s="170">
        <v>2</v>
      </c>
      <c r="H70" s="171">
        <f t="shared" si="5"/>
        <v>1</v>
      </c>
      <c r="I70" s="202"/>
      <c r="J70" s="203">
        <f t="shared" si="6"/>
        <v>0</v>
      </c>
      <c r="K70" s="127">
        <f t="shared" si="7"/>
        <v>0</v>
      </c>
    </row>
    <row r="71" spans="1:13" ht="69.75" customHeight="1">
      <c r="A71" s="24"/>
      <c r="B71" s="41"/>
      <c r="C71" s="167" t="s">
        <v>156</v>
      </c>
      <c r="D71" s="167" t="s">
        <v>157</v>
      </c>
      <c r="E71" s="169"/>
      <c r="F71" s="93">
        <v>28</v>
      </c>
      <c r="G71" s="170">
        <v>1</v>
      </c>
      <c r="H71" s="171">
        <f t="shared" si="5"/>
        <v>28</v>
      </c>
      <c r="I71" s="202"/>
      <c r="J71" s="203">
        <f t="shared" si="6"/>
        <v>0</v>
      </c>
      <c r="K71" s="134">
        <f t="shared" si="7"/>
        <v>0</v>
      </c>
    </row>
    <row r="72" spans="1:13" ht="69.75" customHeight="1">
      <c r="A72" s="24" t="s">
        <v>158</v>
      </c>
      <c r="B72" s="41" t="s">
        <v>159</v>
      </c>
      <c r="C72" s="382" t="s">
        <v>160</v>
      </c>
      <c r="D72" s="43" t="s">
        <v>161</v>
      </c>
      <c r="E72" s="108"/>
      <c r="F72" s="44">
        <v>5.5</v>
      </c>
      <c r="G72" s="45">
        <v>1</v>
      </c>
      <c r="H72" s="46">
        <f t="shared" si="5"/>
        <v>5.5</v>
      </c>
      <c r="I72" s="135"/>
      <c r="J72" s="136">
        <f t="shared" si="6"/>
        <v>0</v>
      </c>
      <c r="K72" s="137">
        <f t="shared" si="7"/>
        <v>0</v>
      </c>
    </row>
    <row r="73" spans="1:13" ht="69.75" customHeight="1">
      <c r="A73" s="24"/>
      <c r="B73" s="41"/>
      <c r="C73" s="383"/>
      <c r="D73" s="172" t="s">
        <v>162</v>
      </c>
      <c r="E73" s="71"/>
      <c r="F73" s="95">
        <v>0.5</v>
      </c>
      <c r="G73" s="173">
        <v>1</v>
      </c>
      <c r="H73" s="97">
        <f t="shared" si="5"/>
        <v>0.5</v>
      </c>
      <c r="I73" s="149"/>
      <c r="J73" s="142">
        <f t="shared" si="6"/>
        <v>0</v>
      </c>
      <c r="K73" s="143">
        <f t="shared" si="7"/>
        <v>0</v>
      </c>
    </row>
    <row r="74" spans="1:13" ht="69.75" customHeight="1">
      <c r="A74" s="105"/>
      <c r="B74" s="105"/>
      <c r="C74" s="174" t="s">
        <v>163</v>
      </c>
      <c r="D74" s="175" t="s">
        <v>164</v>
      </c>
      <c r="E74" s="176"/>
      <c r="F74" s="61">
        <v>15.5</v>
      </c>
      <c r="G74" s="177">
        <v>1</v>
      </c>
      <c r="H74" s="63">
        <f t="shared" si="5"/>
        <v>15.5</v>
      </c>
      <c r="I74" s="204"/>
      <c r="J74" s="205">
        <f t="shared" si="6"/>
        <v>0</v>
      </c>
      <c r="K74" s="146">
        <f t="shared" si="7"/>
        <v>0</v>
      </c>
    </row>
    <row r="75" spans="1:13" ht="69.75" customHeight="1">
      <c r="A75" s="378" t="s">
        <v>165</v>
      </c>
      <c r="B75" s="378" t="s">
        <v>166</v>
      </c>
      <c r="C75" s="178" t="s">
        <v>165</v>
      </c>
      <c r="D75" s="178" t="s">
        <v>166</v>
      </c>
      <c r="E75" s="179"/>
      <c r="F75" s="30">
        <v>11.5</v>
      </c>
      <c r="G75" s="31">
        <v>1</v>
      </c>
      <c r="H75" s="32">
        <f t="shared" si="5"/>
        <v>11.5</v>
      </c>
      <c r="I75" s="160"/>
      <c r="J75" s="206">
        <f t="shared" si="6"/>
        <v>0</v>
      </c>
      <c r="K75" s="127">
        <f t="shared" si="7"/>
        <v>0</v>
      </c>
    </row>
    <row r="76" spans="1:13" ht="69.75" customHeight="1">
      <c r="A76" s="378"/>
      <c r="B76" s="378"/>
      <c r="C76" s="178" t="s">
        <v>167</v>
      </c>
      <c r="D76" s="178" t="s">
        <v>168</v>
      </c>
      <c r="E76" s="179"/>
      <c r="F76" s="30">
        <v>0.05</v>
      </c>
      <c r="G76" s="31">
        <v>2</v>
      </c>
      <c r="H76" s="32">
        <f t="shared" si="5"/>
        <v>0.1</v>
      </c>
      <c r="I76" s="207"/>
      <c r="J76" s="208">
        <f t="shared" si="6"/>
        <v>0</v>
      </c>
      <c r="K76" s="127">
        <f t="shared" si="7"/>
        <v>0</v>
      </c>
      <c r="M76" s="209">
        <f>450+424</f>
        <v>874</v>
      </c>
    </row>
    <row r="77" spans="1:13" ht="69.75" customHeight="1">
      <c r="A77" s="105"/>
      <c r="B77" s="105"/>
      <c r="C77" s="15" t="s">
        <v>169</v>
      </c>
      <c r="D77" s="15" t="s">
        <v>170</v>
      </c>
      <c r="E77" s="16"/>
      <c r="F77" s="17">
        <v>4.5</v>
      </c>
      <c r="G77" s="18">
        <v>1</v>
      </c>
      <c r="H77" s="19">
        <f t="shared" si="5"/>
        <v>4.5</v>
      </c>
      <c r="I77" s="126"/>
      <c r="J77" s="125">
        <f t="shared" si="6"/>
        <v>0</v>
      </c>
      <c r="K77" s="127">
        <f t="shared" si="7"/>
        <v>0</v>
      </c>
    </row>
    <row r="78" spans="1:13" ht="69.75" customHeight="1">
      <c r="A78" s="105"/>
      <c r="B78" s="105"/>
      <c r="C78" s="28" t="s">
        <v>171</v>
      </c>
      <c r="D78" s="28" t="s">
        <v>172</v>
      </c>
      <c r="E78" s="29"/>
      <c r="F78" s="30">
        <v>3.4</v>
      </c>
      <c r="G78" s="31">
        <v>1</v>
      </c>
      <c r="H78" s="32">
        <f t="shared" si="5"/>
        <v>3.4</v>
      </c>
      <c r="I78" s="128"/>
      <c r="J78" s="129">
        <f t="shared" si="6"/>
        <v>0</v>
      </c>
      <c r="K78" s="127">
        <f t="shared" si="7"/>
        <v>0</v>
      </c>
    </row>
    <row r="79" spans="1:13" ht="69.75" customHeight="1">
      <c r="A79" s="180"/>
      <c r="B79" s="180" t="s">
        <v>173</v>
      </c>
      <c r="C79" s="28" t="s">
        <v>174</v>
      </c>
      <c r="D79" s="28" t="s">
        <v>173</v>
      </c>
      <c r="E79" s="29"/>
      <c r="F79" s="30">
        <v>3.4</v>
      </c>
      <c r="G79" s="31">
        <v>1</v>
      </c>
      <c r="H79" s="32">
        <f t="shared" si="5"/>
        <v>3.4</v>
      </c>
      <c r="I79" s="128"/>
      <c r="J79" s="129">
        <f t="shared" si="6"/>
        <v>0</v>
      </c>
      <c r="K79" s="127">
        <f t="shared" si="7"/>
        <v>0</v>
      </c>
    </row>
    <row r="80" spans="1:13" ht="76.5" customHeight="1">
      <c r="A80" s="105"/>
      <c r="B80" s="105"/>
      <c r="C80" s="28" t="s">
        <v>175</v>
      </c>
      <c r="D80" s="28" t="s">
        <v>176</v>
      </c>
      <c r="E80" s="29"/>
      <c r="F80" s="30">
        <v>1.5</v>
      </c>
      <c r="G80" s="35">
        <v>2</v>
      </c>
      <c r="H80" s="32">
        <f t="shared" si="5"/>
        <v>3</v>
      </c>
      <c r="I80" s="128"/>
      <c r="J80" s="129">
        <f t="shared" si="6"/>
        <v>0</v>
      </c>
      <c r="K80" s="127">
        <f t="shared" si="7"/>
        <v>0</v>
      </c>
    </row>
    <row r="81" spans="1:11" ht="69.75" customHeight="1">
      <c r="A81" s="105"/>
      <c r="B81" s="105"/>
      <c r="C81" s="28" t="s">
        <v>177</v>
      </c>
      <c r="D81" s="28" t="s">
        <v>178</v>
      </c>
      <c r="E81" s="29"/>
      <c r="F81" s="30">
        <v>6.2</v>
      </c>
      <c r="G81" s="31">
        <v>1</v>
      </c>
      <c r="H81" s="32">
        <f t="shared" si="5"/>
        <v>6.2</v>
      </c>
      <c r="I81" s="128"/>
      <c r="J81" s="129">
        <f t="shared" si="6"/>
        <v>0</v>
      </c>
      <c r="K81" s="127">
        <f t="shared" si="7"/>
        <v>0</v>
      </c>
    </row>
    <row r="82" spans="1:11" ht="69.75" customHeight="1">
      <c r="A82" s="105"/>
      <c r="B82" s="105"/>
      <c r="C82" s="28" t="s">
        <v>179</v>
      </c>
      <c r="D82" s="28" t="s">
        <v>180</v>
      </c>
      <c r="E82" s="29"/>
      <c r="F82" s="30">
        <v>3.3</v>
      </c>
      <c r="G82" s="31">
        <v>1</v>
      </c>
      <c r="H82" s="32">
        <f t="shared" si="5"/>
        <v>3.3</v>
      </c>
      <c r="I82" s="128"/>
      <c r="J82" s="129">
        <f t="shared" si="6"/>
        <v>0</v>
      </c>
      <c r="K82" s="127">
        <f t="shared" si="7"/>
        <v>0</v>
      </c>
    </row>
    <row r="83" spans="1:11" ht="69.75" customHeight="1">
      <c r="A83" s="105"/>
      <c r="B83" s="105"/>
      <c r="C83" s="174" t="s">
        <v>181</v>
      </c>
      <c r="D83" s="174" t="s">
        <v>182</v>
      </c>
      <c r="E83" s="176"/>
      <c r="F83" s="61">
        <v>0.6</v>
      </c>
      <c r="G83" s="177">
        <v>3</v>
      </c>
      <c r="H83" s="63">
        <f t="shared" si="5"/>
        <v>1.7999999999999998</v>
      </c>
      <c r="I83" s="204"/>
      <c r="J83" s="205">
        <f t="shared" si="6"/>
        <v>0</v>
      </c>
      <c r="K83" s="127">
        <f t="shared" si="7"/>
        <v>0</v>
      </c>
    </row>
    <row r="84" spans="1:11" ht="69.75" customHeight="1">
      <c r="A84" s="105"/>
      <c r="B84" s="105"/>
      <c r="C84" s="28" t="s">
        <v>183</v>
      </c>
      <c r="D84" s="28" t="s">
        <v>184</v>
      </c>
      <c r="E84" s="29"/>
      <c r="F84" s="30">
        <v>0.5</v>
      </c>
      <c r="G84" s="31">
        <v>2</v>
      </c>
      <c r="H84" s="32">
        <f t="shared" si="5"/>
        <v>1</v>
      </c>
      <c r="I84" s="128"/>
      <c r="J84" s="129">
        <f t="shared" si="6"/>
        <v>0</v>
      </c>
      <c r="K84" s="127">
        <f t="shared" si="7"/>
        <v>0</v>
      </c>
    </row>
    <row r="85" spans="1:11" ht="69.75" customHeight="1">
      <c r="A85" s="181"/>
      <c r="B85" s="181"/>
      <c r="C85" s="37" t="s">
        <v>185</v>
      </c>
      <c r="D85" s="37" t="s">
        <v>186</v>
      </c>
      <c r="E85" s="106"/>
      <c r="F85" s="38">
        <v>0.1</v>
      </c>
      <c r="G85" s="107">
        <v>1</v>
      </c>
      <c r="H85" s="40">
        <f t="shared" si="5"/>
        <v>0.1</v>
      </c>
      <c r="I85" s="132"/>
      <c r="J85" s="125">
        <f t="shared" si="6"/>
        <v>0</v>
      </c>
      <c r="K85" s="127">
        <f t="shared" si="7"/>
        <v>0</v>
      </c>
    </row>
    <row r="86" spans="1:11" ht="64.5" customHeight="1">
      <c r="A86" s="182"/>
      <c r="B86" s="182"/>
      <c r="C86" s="183" t="s">
        <v>187</v>
      </c>
      <c r="D86" s="183" t="s">
        <v>188</v>
      </c>
      <c r="E86" s="184"/>
      <c r="F86" s="30">
        <v>3.1</v>
      </c>
      <c r="G86" s="48">
        <v>1</v>
      </c>
      <c r="H86" s="32">
        <f t="shared" si="5"/>
        <v>3.1</v>
      </c>
      <c r="I86" s="210"/>
      <c r="J86" s="129">
        <f t="shared" si="6"/>
        <v>0</v>
      </c>
      <c r="K86" s="127">
        <f t="shared" si="7"/>
        <v>0</v>
      </c>
    </row>
    <row r="87" spans="1:11" ht="64.5" customHeight="1">
      <c r="A87" s="182"/>
      <c r="B87" s="182"/>
      <c r="C87" s="185" t="s">
        <v>189</v>
      </c>
      <c r="D87" s="185" t="s">
        <v>190</v>
      </c>
      <c r="E87" s="184"/>
      <c r="F87" s="30">
        <v>0.21</v>
      </c>
      <c r="G87" s="48">
        <v>1</v>
      </c>
      <c r="H87" s="32">
        <f t="shared" si="5"/>
        <v>0.21</v>
      </c>
      <c r="I87" s="210"/>
      <c r="J87" s="129">
        <f t="shared" si="6"/>
        <v>0</v>
      </c>
      <c r="K87" s="127">
        <f t="shared" si="7"/>
        <v>0</v>
      </c>
    </row>
    <row r="88" spans="1:11" ht="64.5" customHeight="1">
      <c r="A88" s="182"/>
      <c r="B88" s="182"/>
      <c r="C88" s="191" t="s">
        <v>191</v>
      </c>
      <c r="D88" s="191" t="s">
        <v>192</v>
      </c>
      <c r="E88" s="182"/>
      <c r="F88" s="188">
        <v>1.8</v>
      </c>
      <c r="G88" s="189">
        <v>1</v>
      </c>
      <c r="H88" s="190">
        <f t="shared" si="5"/>
        <v>1.8</v>
      </c>
      <c r="I88" s="211"/>
      <c r="J88" s="212">
        <f t="shared" si="6"/>
        <v>0</v>
      </c>
      <c r="K88" s="127">
        <f t="shared" si="7"/>
        <v>0</v>
      </c>
    </row>
    <row r="89" spans="1:11" ht="64.5" customHeight="1">
      <c r="A89" s="182"/>
      <c r="B89" s="182"/>
      <c r="C89" s="186" t="s">
        <v>193</v>
      </c>
      <c r="D89" s="187" t="s">
        <v>194</v>
      </c>
      <c r="E89" s="182"/>
      <c r="F89" s="188">
        <v>6</v>
      </c>
      <c r="G89" s="189">
        <v>1</v>
      </c>
      <c r="H89" s="190">
        <f t="shared" si="5"/>
        <v>6</v>
      </c>
      <c r="I89" s="211"/>
      <c r="J89" s="212">
        <f t="shared" si="6"/>
        <v>0</v>
      </c>
      <c r="K89" s="127">
        <f t="shared" si="7"/>
        <v>0</v>
      </c>
    </row>
    <row r="90" spans="1:11" ht="64.5" customHeight="1">
      <c r="A90" s="182"/>
      <c r="B90" s="182"/>
      <c r="C90" s="186" t="s">
        <v>195</v>
      </c>
      <c r="D90" s="191" t="s">
        <v>196</v>
      </c>
      <c r="E90" s="182"/>
      <c r="F90" s="188">
        <v>5</v>
      </c>
      <c r="G90" s="189">
        <v>1</v>
      </c>
      <c r="H90" s="190">
        <f t="shared" si="5"/>
        <v>5</v>
      </c>
      <c r="I90" s="211"/>
      <c r="J90" s="212">
        <f t="shared" si="6"/>
        <v>0</v>
      </c>
      <c r="K90" s="127">
        <f t="shared" si="7"/>
        <v>0</v>
      </c>
    </row>
    <row r="91" spans="1:11" ht="69.75" customHeight="1">
      <c r="C91" s="381" t="s">
        <v>216</v>
      </c>
      <c r="D91" s="381"/>
      <c r="E91" s="381"/>
      <c r="F91" s="192">
        <v>1131.27</v>
      </c>
      <c r="G91" s="193"/>
      <c r="H91" s="194">
        <f>SUM(H3:H90)</f>
        <v>1148.0699999999997</v>
      </c>
      <c r="I91" s="213"/>
      <c r="J91" s="214"/>
      <c r="K91" s="215">
        <f t="shared" si="7"/>
        <v>0</v>
      </c>
    </row>
    <row r="92" spans="1:11" ht="69.75" hidden="1" customHeight="1">
      <c r="C92" s="377" t="s">
        <v>199</v>
      </c>
      <c r="D92" s="377"/>
      <c r="E92" s="377"/>
      <c r="F92" s="195"/>
      <c r="G92" s="196"/>
      <c r="H92" s="197">
        <v>1018.87</v>
      </c>
      <c r="I92" s="210"/>
      <c r="J92" s="138"/>
      <c r="K92" s="216"/>
    </row>
    <row r="93" spans="1:11" ht="69.75" hidden="1" customHeight="1">
      <c r="C93" s="377" t="s">
        <v>200</v>
      </c>
      <c r="D93" s="377"/>
      <c r="E93" s="377"/>
      <c r="F93" s="195"/>
      <c r="G93" s="196"/>
      <c r="H93" s="197">
        <v>1035.07</v>
      </c>
      <c r="I93" s="210"/>
      <c r="J93" s="138"/>
      <c r="K93" s="216"/>
    </row>
    <row r="94" spans="1:11" ht="69.75" customHeight="1">
      <c r="J94" s="217"/>
    </row>
    <row r="95" spans="1:11" ht="69.75" customHeight="1">
      <c r="J95" s="217"/>
    </row>
  </sheetData>
  <autoFilter ref="A2:I93" xr:uid="{00000000-0009-0000-0000-000003000000}"/>
  <mergeCells count="42">
    <mergeCell ref="C91:E91"/>
    <mergeCell ref="C92:E92"/>
    <mergeCell ref="C93:E93"/>
    <mergeCell ref="A32:A34"/>
    <mergeCell ref="A35:A38"/>
    <mergeCell ref="A40:A43"/>
    <mergeCell ref="A45:A46"/>
    <mergeCell ref="A48:A51"/>
    <mergeCell ref="A52:A55"/>
    <mergeCell ref="A58:A60"/>
    <mergeCell ref="A63:A70"/>
    <mergeCell ref="A75:A76"/>
    <mergeCell ref="B32:B34"/>
    <mergeCell ref="B35:B38"/>
    <mergeCell ref="B63:B70"/>
    <mergeCell ref="B75:B76"/>
    <mergeCell ref="C72:C73"/>
    <mergeCell ref="E1:E2"/>
    <mergeCell ref="E7:E10"/>
    <mergeCell ref="E11:E13"/>
    <mergeCell ref="E32:E34"/>
    <mergeCell ref="E35:E38"/>
    <mergeCell ref="E52:E55"/>
    <mergeCell ref="A1:B1"/>
    <mergeCell ref="C1:D1"/>
    <mergeCell ref="F1:F2"/>
    <mergeCell ref="F61:F62"/>
    <mergeCell ref="F65:F67"/>
    <mergeCell ref="B40:B43"/>
    <mergeCell ref="B45:B46"/>
    <mergeCell ref="B48:B51"/>
    <mergeCell ref="B52:B55"/>
    <mergeCell ref="B58:B60"/>
    <mergeCell ref="G1:G2"/>
    <mergeCell ref="G61:G62"/>
    <mergeCell ref="G65:G67"/>
    <mergeCell ref="K1:K2"/>
    <mergeCell ref="H1:H2"/>
    <mergeCell ref="H61:H62"/>
    <mergeCell ref="H65:H67"/>
    <mergeCell ref="I1:I2"/>
    <mergeCell ref="J1:J2"/>
  </mergeCells>
  <pageMargins left="0.69930555555555596" right="0.69930555555555596" top="0.75" bottom="0.75" header="0.3" footer="0.3"/>
  <pageSetup paperSize="9" scale="41" fitToHeight="0" orientation="portrait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149"/>
  <sheetViews>
    <sheetView tabSelected="1" topLeftCell="C1" zoomScaleNormal="100" workbookViewId="0">
      <pane ySplit="2" topLeftCell="A3" activePane="bottomLeft" state="frozen"/>
      <selection pane="bottomLeft" activeCell="C1" sqref="C1:D1"/>
    </sheetView>
  </sheetViews>
  <sheetFormatPr defaultColWidth="9" defaultRowHeight="69.75" customHeight="1"/>
  <cols>
    <col min="1" max="1" width="13.85546875" style="4" hidden="1" customWidth="1"/>
    <col min="2" max="2" width="16.42578125" style="4" hidden="1" customWidth="1"/>
    <col min="3" max="3" width="22.28515625" style="5" customWidth="1"/>
    <col min="4" max="4" width="20.42578125" style="6" customWidth="1"/>
    <col min="5" max="6" width="18.42578125" style="7" customWidth="1"/>
    <col min="7" max="7" width="18" style="8" customWidth="1"/>
    <col min="8" max="8" width="18" style="9" customWidth="1"/>
    <col min="9" max="9" width="18" style="10" customWidth="1"/>
    <col min="10" max="10" width="16.42578125" style="11" customWidth="1"/>
    <col min="11" max="11" width="25.7109375" style="12" customWidth="1"/>
    <col min="12" max="12" width="26" style="13" customWidth="1"/>
    <col min="13" max="16384" width="9" style="4"/>
  </cols>
  <sheetData>
    <row r="1" spans="1:12" s="1" customFormat="1" ht="30.95" customHeight="1">
      <c r="A1" s="380" t="s">
        <v>0</v>
      </c>
      <c r="B1" s="380"/>
      <c r="C1" s="405" t="s">
        <v>1</v>
      </c>
      <c r="D1" s="405"/>
      <c r="E1" s="405" t="s">
        <v>2</v>
      </c>
      <c r="F1" s="308"/>
      <c r="G1" s="369" t="s">
        <v>3</v>
      </c>
      <c r="H1" s="371" t="s">
        <v>4</v>
      </c>
      <c r="I1" s="373" t="s">
        <v>5</v>
      </c>
      <c r="J1" s="375" t="s">
        <v>6</v>
      </c>
      <c r="K1" s="376" t="s">
        <v>7</v>
      </c>
      <c r="L1" s="367" t="s">
        <v>8</v>
      </c>
    </row>
    <row r="2" spans="1:12" s="2" customFormat="1" ht="36.950000000000003" customHeight="1">
      <c r="A2" s="14" t="s">
        <v>9</v>
      </c>
      <c r="B2" s="14" t="s">
        <v>10</v>
      </c>
      <c r="C2" s="309" t="s">
        <v>9</v>
      </c>
      <c r="D2" s="309" t="s">
        <v>10</v>
      </c>
      <c r="E2" s="405"/>
      <c r="F2" s="310" t="s">
        <v>226</v>
      </c>
      <c r="G2" s="370"/>
      <c r="H2" s="372"/>
      <c r="I2" s="374"/>
      <c r="J2" s="375"/>
      <c r="K2" s="376"/>
      <c r="L2" s="368"/>
    </row>
    <row r="3" spans="1:12" s="2" customFormat="1" ht="51.75" customHeight="1">
      <c r="A3" s="14"/>
      <c r="B3" s="14"/>
      <c r="C3" s="307" t="s">
        <v>11</v>
      </c>
      <c r="D3" s="307" t="s">
        <v>280</v>
      </c>
      <c r="E3" s="311"/>
      <c r="F3" s="362" t="s">
        <v>278</v>
      </c>
      <c r="G3" s="252">
        <v>8</v>
      </c>
      <c r="H3" s="253">
        <v>1</v>
      </c>
      <c r="I3" s="254">
        <f>G3*H3</f>
        <v>8</v>
      </c>
      <c r="J3" s="255"/>
      <c r="K3" s="256">
        <f t="shared" ref="K3:K60" si="0">H3*J3</f>
        <v>0</v>
      </c>
      <c r="L3" s="124">
        <f t="shared" ref="L3:L60" si="1">I3*J3</f>
        <v>0</v>
      </c>
    </row>
    <row r="4" spans="1:12" s="2" customFormat="1" ht="51.75" customHeight="1">
      <c r="A4" s="14"/>
      <c r="B4" s="14"/>
      <c r="C4" s="312" t="s">
        <v>201</v>
      </c>
      <c r="D4" s="312" t="s">
        <v>281</v>
      </c>
      <c r="E4" s="311"/>
      <c r="F4" s="362" t="s">
        <v>279</v>
      </c>
      <c r="G4" s="252">
        <v>23</v>
      </c>
      <c r="H4" s="253">
        <v>1</v>
      </c>
      <c r="I4" s="254">
        <f>G4*H4</f>
        <v>23</v>
      </c>
      <c r="J4" s="255"/>
      <c r="K4" s="256"/>
      <c r="L4" s="124"/>
    </row>
    <row r="5" spans="1:12" s="2" customFormat="1" ht="51.75" customHeight="1">
      <c r="A5" s="14"/>
      <c r="B5" s="14"/>
      <c r="C5" s="307" t="s">
        <v>13</v>
      </c>
      <c r="D5" s="307" t="s">
        <v>258</v>
      </c>
      <c r="E5" s="311"/>
      <c r="F5" s="311"/>
      <c r="G5" s="252">
        <v>13</v>
      </c>
      <c r="H5" s="253">
        <v>1</v>
      </c>
      <c r="I5" s="254">
        <f t="shared" ref="I5:I60" si="2">G5*H5</f>
        <v>13</v>
      </c>
      <c r="J5" s="255">
        <v>5</v>
      </c>
      <c r="K5" s="256">
        <f t="shared" si="0"/>
        <v>5</v>
      </c>
      <c r="L5" s="124">
        <f t="shared" si="1"/>
        <v>65</v>
      </c>
    </row>
    <row r="6" spans="1:12" s="2" customFormat="1" ht="45">
      <c r="A6" s="14"/>
      <c r="B6" s="14"/>
      <c r="C6" s="307" t="s">
        <v>15</v>
      </c>
      <c r="D6" s="307" t="s">
        <v>259</v>
      </c>
      <c r="E6" s="311"/>
      <c r="F6" s="311"/>
      <c r="G6" s="252">
        <v>13</v>
      </c>
      <c r="H6" s="253">
        <v>1</v>
      </c>
      <c r="I6" s="254">
        <f t="shared" si="2"/>
        <v>13</v>
      </c>
      <c r="J6" s="255">
        <v>5</v>
      </c>
      <c r="K6" s="256">
        <f t="shared" si="0"/>
        <v>5</v>
      </c>
      <c r="L6" s="124">
        <f t="shared" si="1"/>
        <v>65</v>
      </c>
    </row>
    <row r="7" spans="1:12" s="2" customFormat="1" ht="72" customHeight="1">
      <c r="A7" s="14"/>
      <c r="B7" s="14"/>
      <c r="C7" s="307" t="s">
        <v>17</v>
      </c>
      <c r="D7" s="307" t="s">
        <v>260</v>
      </c>
      <c r="E7" s="413"/>
      <c r="F7" s="307"/>
      <c r="G7" s="252">
        <v>8</v>
      </c>
      <c r="H7" s="253">
        <v>1</v>
      </c>
      <c r="I7" s="254">
        <f t="shared" si="2"/>
        <v>8</v>
      </c>
      <c r="J7" s="255"/>
      <c r="K7" s="256">
        <f t="shared" si="0"/>
        <v>0</v>
      </c>
      <c r="L7" s="124">
        <f t="shared" si="1"/>
        <v>0</v>
      </c>
    </row>
    <row r="8" spans="1:12" s="2" customFormat="1" ht="72" customHeight="1">
      <c r="A8" s="14"/>
      <c r="B8" s="14"/>
      <c r="C8" s="307" t="s">
        <v>19</v>
      </c>
      <c r="D8" s="307" t="s">
        <v>274</v>
      </c>
      <c r="E8" s="413"/>
      <c r="F8" s="360"/>
      <c r="G8" s="252">
        <v>8</v>
      </c>
      <c r="H8" s="253">
        <v>1</v>
      </c>
      <c r="I8" s="254">
        <f t="shared" si="2"/>
        <v>8</v>
      </c>
      <c r="J8" s="255"/>
      <c r="K8" s="256">
        <f t="shared" si="0"/>
        <v>0</v>
      </c>
      <c r="L8" s="124">
        <f t="shared" si="1"/>
        <v>0</v>
      </c>
    </row>
    <row r="9" spans="1:12" s="2" customFormat="1" ht="72" customHeight="1">
      <c r="A9" s="14"/>
      <c r="B9" s="14"/>
      <c r="C9" s="307" t="s">
        <v>21</v>
      </c>
      <c r="D9" s="307" t="s">
        <v>275</v>
      </c>
      <c r="E9" s="413"/>
      <c r="F9" s="307"/>
      <c r="G9" s="252">
        <v>8</v>
      </c>
      <c r="H9" s="253">
        <v>1</v>
      </c>
      <c r="I9" s="254">
        <f t="shared" si="2"/>
        <v>8</v>
      </c>
      <c r="J9" s="255"/>
      <c r="K9" s="256">
        <f t="shared" si="0"/>
        <v>0</v>
      </c>
      <c r="L9" s="124">
        <f t="shared" si="1"/>
        <v>0</v>
      </c>
    </row>
    <row r="10" spans="1:12" s="2" customFormat="1" ht="72" customHeight="1">
      <c r="A10" s="358"/>
      <c r="B10" s="358"/>
      <c r="C10" s="360"/>
      <c r="D10" s="349" t="s">
        <v>333</v>
      </c>
      <c r="E10" s="360"/>
      <c r="F10" s="360"/>
      <c r="G10" s="252"/>
      <c r="H10" s="253"/>
      <c r="I10" s="254"/>
      <c r="J10" s="255"/>
      <c r="K10" s="256"/>
      <c r="L10" s="124"/>
    </row>
    <row r="11" spans="1:12" s="2" customFormat="1" ht="72" customHeight="1">
      <c r="A11" s="14"/>
      <c r="B11" s="14"/>
      <c r="C11" s="307" t="s">
        <v>25</v>
      </c>
      <c r="D11" s="307" t="s">
        <v>261</v>
      </c>
      <c r="E11" s="413"/>
      <c r="F11" s="307"/>
      <c r="G11" s="252">
        <v>8</v>
      </c>
      <c r="H11" s="253">
        <v>1</v>
      </c>
      <c r="I11" s="254">
        <f t="shared" si="2"/>
        <v>8</v>
      </c>
      <c r="J11" s="255"/>
      <c r="K11" s="256">
        <f t="shared" si="0"/>
        <v>0</v>
      </c>
      <c r="L11" s="124">
        <f t="shared" si="1"/>
        <v>0</v>
      </c>
    </row>
    <row r="12" spans="1:12" s="2" customFormat="1" ht="72" customHeight="1">
      <c r="A12" s="14"/>
      <c r="B12" s="14"/>
      <c r="C12" s="307" t="s">
        <v>27</v>
      </c>
      <c r="D12" s="307" t="s">
        <v>276</v>
      </c>
      <c r="E12" s="413"/>
      <c r="F12" s="307"/>
      <c r="G12" s="252">
        <v>8</v>
      </c>
      <c r="H12" s="253">
        <v>1</v>
      </c>
      <c r="I12" s="254">
        <f t="shared" si="2"/>
        <v>8</v>
      </c>
      <c r="J12" s="255"/>
      <c r="K12" s="256">
        <f t="shared" si="0"/>
        <v>0</v>
      </c>
      <c r="L12" s="124">
        <f t="shared" si="1"/>
        <v>0</v>
      </c>
    </row>
    <row r="13" spans="1:12" s="2" customFormat="1" ht="72" customHeight="1">
      <c r="A13" s="14"/>
      <c r="B13" s="14"/>
      <c r="C13" s="307" t="s">
        <v>29</v>
      </c>
      <c r="D13" s="307" t="s">
        <v>277</v>
      </c>
      <c r="E13" s="413"/>
      <c r="F13" s="307"/>
      <c r="G13" s="252">
        <v>8</v>
      </c>
      <c r="H13" s="253">
        <v>1</v>
      </c>
      <c r="I13" s="254">
        <f t="shared" si="2"/>
        <v>8</v>
      </c>
      <c r="J13" s="255"/>
      <c r="K13" s="256">
        <f t="shared" si="0"/>
        <v>0</v>
      </c>
      <c r="L13" s="124">
        <f t="shared" si="1"/>
        <v>0</v>
      </c>
    </row>
    <row r="14" spans="1:12" s="2" customFormat="1" ht="60" customHeight="1">
      <c r="A14" s="14"/>
      <c r="B14" s="14"/>
      <c r="C14" s="313" t="s">
        <v>31</v>
      </c>
      <c r="D14" s="314" t="s">
        <v>262</v>
      </c>
      <c r="E14" s="311"/>
      <c r="F14" s="311"/>
      <c r="G14" s="252">
        <v>4</v>
      </c>
      <c r="H14" s="253">
        <v>1</v>
      </c>
      <c r="I14" s="254">
        <f t="shared" si="2"/>
        <v>4</v>
      </c>
      <c r="J14" s="255"/>
      <c r="K14" s="257">
        <f t="shared" si="0"/>
        <v>0</v>
      </c>
      <c r="L14" s="124">
        <f t="shared" si="1"/>
        <v>0</v>
      </c>
    </row>
    <row r="15" spans="1:12" ht="69.75" customHeight="1">
      <c r="A15" s="24" t="s">
        <v>33</v>
      </c>
      <c r="B15" s="24" t="s">
        <v>34</v>
      </c>
      <c r="C15" s="313" t="s">
        <v>35</v>
      </c>
      <c r="D15" s="314" t="s">
        <v>263</v>
      </c>
      <c r="E15" s="311"/>
      <c r="F15"/>
      <c r="G15" s="252">
        <v>5.5</v>
      </c>
      <c r="H15" s="253">
        <v>2</v>
      </c>
      <c r="I15" s="254">
        <f t="shared" si="2"/>
        <v>11</v>
      </c>
      <c r="J15" s="258">
        <v>5</v>
      </c>
      <c r="K15" s="257">
        <f t="shared" si="0"/>
        <v>10</v>
      </c>
      <c r="L15" s="127">
        <f t="shared" si="1"/>
        <v>55</v>
      </c>
    </row>
    <row r="16" spans="1:12" ht="69.75" customHeight="1">
      <c r="A16" s="251" t="s">
        <v>33</v>
      </c>
      <c r="B16" s="251" t="s">
        <v>34</v>
      </c>
      <c r="C16" s="313" t="s">
        <v>35</v>
      </c>
      <c r="D16" s="314" t="s">
        <v>264</v>
      </c>
      <c r="E16" s="311"/>
      <c r="F16" s="311"/>
      <c r="G16" s="252">
        <v>5.5</v>
      </c>
      <c r="H16" s="253">
        <v>2</v>
      </c>
      <c r="I16" s="254">
        <f t="shared" ref="I16" si="3">G16*H16</f>
        <v>11</v>
      </c>
      <c r="J16" s="258">
        <v>5</v>
      </c>
      <c r="K16" s="257">
        <f t="shared" ref="K16" si="4">H16*J16</f>
        <v>10</v>
      </c>
      <c r="L16" s="127">
        <f t="shared" ref="L16" si="5">I16*J16</f>
        <v>55</v>
      </c>
    </row>
    <row r="17" spans="1:12" ht="69.75" customHeight="1">
      <c r="A17" s="359"/>
      <c r="B17" s="359"/>
      <c r="C17" s="313"/>
      <c r="D17" s="314" t="s">
        <v>334</v>
      </c>
      <c r="E17" s="311"/>
      <c r="F17" s="311"/>
      <c r="G17" s="252"/>
      <c r="H17" s="253"/>
      <c r="I17" s="254"/>
      <c r="J17" s="258"/>
      <c r="K17" s="257"/>
      <c r="L17" s="127"/>
    </row>
    <row r="18" spans="1:12" ht="69.75" customHeight="1">
      <c r="A18" s="24"/>
      <c r="B18" s="24"/>
      <c r="C18" s="307" t="s">
        <v>37</v>
      </c>
      <c r="D18" s="307" t="s">
        <v>267</v>
      </c>
      <c r="E18" s="311"/>
      <c r="F18" s="311"/>
      <c r="G18" s="252">
        <v>8</v>
      </c>
      <c r="H18" s="253">
        <v>1</v>
      </c>
      <c r="I18" s="254">
        <f t="shared" si="2"/>
        <v>8</v>
      </c>
      <c r="J18" s="258"/>
      <c r="K18" s="257">
        <f t="shared" si="0"/>
        <v>0</v>
      </c>
      <c r="L18" s="127">
        <f t="shared" si="1"/>
        <v>0</v>
      </c>
    </row>
    <row r="19" spans="1:12" ht="69.75" customHeight="1">
      <c r="A19" s="24"/>
      <c r="B19" s="24"/>
      <c r="C19" s="307" t="s">
        <v>39</v>
      </c>
      <c r="D19" s="307" t="s">
        <v>265</v>
      </c>
      <c r="E19" s="311"/>
      <c r="F19" s="311"/>
      <c r="G19" s="252">
        <v>8</v>
      </c>
      <c r="H19" s="253">
        <v>1</v>
      </c>
      <c r="I19" s="254">
        <f t="shared" si="2"/>
        <v>8</v>
      </c>
      <c r="J19" s="258"/>
      <c r="K19" s="257">
        <f t="shared" si="0"/>
        <v>0</v>
      </c>
      <c r="L19" s="127">
        <f t="shared" si="1"/>
        <v>0</v>
      </c>
    </row>
    <row r="20" spans="1:12" ht="69.75" customHeight="1">
      <c r="A20" s="24"/>
      <c r="B20" s="24"/>
      <c r="C20" s="313" t="s">
        <v>41</v>
      </c>
      <c r="D20" s="315" t="s">
        <v>266</v>
      </c>
      <c r="E20" s="311"/>
      <c r="F20" s="311"/>
      <c r="G20" s="252">
        <v>8</v>
      </c>
      <c r="H20" s="253">
        <v>1</v>
      </c>
      <c r="I20" s="254">
        <f t="shared" si="2"/>
        <v>8</v>
      </c>
      <c r="J20" s="258"/>
      <c r="K20" s="257">
        <f t="shared" si="0"/>
        <v>0</v>
      </c>
      <c r="L20" s="127">
        <f t="shared" si="1"/>
        <v>0</v>
      </c>
    </row>
    <row r="21" spans="1:12" ht="69.75" customHeight="1">
      <c r="A21" s="355"/>
      <c r="B21" s="355"/>
      <c r="C21" s="357" t="s">
        <v>43</v>
      </c>
      <c r="D21" s="357" t="s">
        <v>322</v>
      </c>
      <c r="E21"/>
      <c r="F21" s="362" t="s">
        <v>323</v>
      </c>
      <c r="G21" s="356"/>
      <c r="H21" s="260"/>
      <c r="I21" s="261"/>
      <c r="J21" s="258"/>
      <c r="K21" s="257"/>
      <c r="L21" s="127"/>
    </row>
    <row r="22" spans="1:12" ht="69.75" customHeight="1">
      <c r="A22" s="24"/>
      <c r="B22" s="24"/>
      <c r="C22" s="307" t="s">
        <v>45</v>
      </c>
      <c r="D22" s="307" t="s">
        <v>231</v>
      </c>
      <c r="E22" s="311"/>
      <c r="F22" s="316"/>
      <c r="G22" s="259">
        <v>8</v>
      </c>
      <c r="H22" s="260">
        <v>1</v>
      </c>
      <c r="I22" s="261">
        <f t="shared" si="2"/>
        <v>8</v>
      </c>
      <c r="J22" s="258"/>
      <c r="K22" s="257">
        <f t="shared" si="0"/>
        <v>0</v>
      </c>
      <c r="L22" s="127">
        <f t="shared" si="1"/>
        <v>0</v>
      </c>
    </row>
    <row r="23" spans="1:12" ht="69.75" customHeight="1">
      <c r="A23" s="359"/>
      <c r="B23" s="359"/>
      <c r="C23" s="360"/>
      <c r="D23" s="315" t="s">
        <v>337</v>
      </c>
      <c r="E23" s="311"/>
      <c r="F23" s="316"/>
      <c r="G23" s="361"/>
      <c r="H23" s="260"/>
      <c r="I23" s="261"/>
      <c r="J23" s="258"/>
      <c r="K23" s="257"/>
      <c r="L23" s="127"/>
    </row>
    <row r="24" spans="1:12" ht="69.75" customHeight="1">
      <c r="A24" s="363"/>
      <c r="B24" s="363"/>
      <c r="C24" s="364"/>
      <c r="D24" s="315" t="s">
        <v>338</v>
      </c>
      <c r="E24" s="311"/>
      <c r="F24" s="420"/>
      <c r="G24" s="366"/>
      <c r="H24" s="260"/>
      <c r="I24" s="261"/>
      <c r="J24" s="258"/>
      <c r="K24" s="257"/>
      <c r="L24" s="127"/>
    </row>
    <row r="25" spans="1:12" ht="69.75" customHeight="1">
      <c r="A25" s="24"/>
      <c r="B25" s="24"/>
      <c r="C25" s="307" t="s">
        <v>47</v>
      </c>
      <c r="D25" s="307" t="s">
        <v>232</v>
      </c>
      <c r="E25" s="311"/>
      <c r="F25" s="362" t="s">
        <v>324</v>
      </c>
      <c r="G25" s="252">
        <v>1</v>
      </c>
      <c r="H25" s="253">
        <v>1</v>
      </c>
      <c r="I25" s="254">
        <f t="shared" si="2"/>
        <v>1</v>
      </c>
      <c r="J25" s="258"/>
      <c r="K25" s="257">
        <f t="shared" si="0"/>
        <v>0</v>
      </c>
      <c r="L25" s="127">
        <f t="shared" si="1"/>
        <v>0</v>
      </c>
    </row>
    <row r="26" spans="1:12" ht="69.75" customHeight="1">
      <c r="A26" s="24"/>
      <c r="B26" s="24"/>
      <c r="C26" s="307" t="s">
        <v>49</v>
      </c>
      <c r="D26" s="307" t="s">
        <v>237</v>
      </c>
      <c r="E26" s="311"/>
      <c r="F26" s="362" t="s">
        <v>325</v>
      </c>
      <c r="G26" s="252">
        <v>0.55000000000000004</v>
      </c>
      <c r="H26" s="253">
        <v>2</v>
      </c>
      <c r="I26" s="254">
        <f t="shared" si="2"/>
        <v>1.1000000000000001</v>
      </c>
      <c r="J26" s="258"/>
      <c r="K26" s="257">
        <f t="shared" si="0"/>
        <v>0</v>
      </c>
      <c r="L26" s="127">
        <f t="shared" si="1"/>
        <v>0</v>
      </c>
    </row>
    <row r="27" spans="1:12" ht="69.75" customHeight="1">
      <c r="A27" s="24"/>
      <c r="B27" s="24"/>
      <c r="C27" s="307"/>
      <c r="D27" s="349" t="s">
        <v>339</v>
      </c>
      <c r="E27" s="311"/>
      <c r="F27" s="311"/>
      <c r="G27" s="252">
        <v>1.1000000000000001</v>
      </c>
      <c r="H27" s="262">
        <v>1</v>
      </c>
      <c r="I27" s="254">
        <f t="shared" si="2"/>
        <v>1.1000000000000001</v>
      </c>
      <c r="J27" s="258"/>
      <c r="K27" s="257">
        <f t="shared" si="0"/>
        <v>0</v>
      </c>
      <c r="L27" s="127">
        <f t="shared" si="1"/>
        <v>0</v>
      </c>
    </row>
    <row r="28" spans="1:12" ht="69.75" customHeight="1">
      <c r="A28" s="24"/>
      <c r="B28" s="24"/>
      <c r="C28" s="307" t="s">
        <v>55</v>
      </c>
      <c r="D28" s="315" t="s">
        <v>254</v>
      </c>
      <c r="E28" s="311"/>
      <c r="F28" s="362" t="s">
        <v>326</v>
      </c>
      <c r="G28" s="252">
        <v>0.55000000000000004</v>
      </c>
      <c r="H28" s="253">
        <v>2</v>
      </c>
      <c r="I28" s="254">
        <f t="shared" si="2"/>
        <v>1.1000000000000001</v>
      </c>
      <c r="J28" s="258"/>
      <c r="K28" s="257">
        <f t="shared" si="0"/>
        <v>0</v>
      </c>
      <c r="L28" s="127">
        <f t="shared" si="1"/>
        <v>0</v>
      </c>
    </row>
    <row r="29" spans="1:12" s="2" customFormat="1" ht="72" customHeight="1">
      <c r="A29" s="14"/>
      <c r="B29" s="14"/>
      <c r="C29" s="307" t="s">
        <v>59</v>
      </c>
      <c r="D29" s="314" t="s">
        <v>321</v>
      </c>
      <c r="E29" s="311"/>
      <c r="F29" s="311"/>
      <c r="G29" s="252">
        <v>0.5</v>
      </c>
      <c r="H29" s="262">
        <v>1</v>
      </c>
      <c r="I29" s="254">
        <f t="shared" si="2"/>
        <v>0.5</v>
      </c>
      <c r="J29" s="255"/>
      <c r="K29" s="256">
        <f t="shared" si="0"/>
        <v>0</v>
      </c>
      <c r="L29" s="124">
        <f t="shared" si="1"/>
        <v>0</v>
      </c>
    </row>
    <row r="30" spans="1:12" ht="69.75" customHeight="1">
      <c r="A30" s="24"/>
      <c r="B30" s="24"/>
      <c r="C30" s="307" t="s">
        <v>61</v>
      </c>
      <c r="D30" s="307" t="s">
        <v>238</v>
      </c>
      <c r="E30" s="311"/>
      <c r="F30" s="362" t="s">
        <v>285</v>
      </c>
      <c r="G30" s="252">
        <v>0.5</v>
      </c>
      <c r="H30" s="253">
        <v>2</v>
      </c>
      <c r="I30" s="254">
        <f t="shared" si="2"/>
        <v>1</v>
      </c>
      <c r="J30" s="258"/>
      <c r="K30" s="257">
        <f t="shared" si="0"/>
        <v>0</v>
      </c>
      <c r="L30" s="127">
        <f t="shared" si="1"/>
        <v>0</v>
      </c>
    </row>
    <row r="31" spans="1:12" ht="69.75" customHeight="1">
      <c r="A31" s="24"/>
      <c r="B31" s="24"/>
      <c r="C31" s="307" t="s">
        <v>63</v>
      </c>
      <c r="D31" s="307" t="s">
        <v>64</v>
      </c>
      <c r="E31" s="311"/>
      <c r="F31" s="362" t="s">
        <v>286</v>
      </c>
      <c r="G31" s="252">
        <v>0.6</v>
      </c>
      <c r="H31" s="253">
        <v>1</v>
      </c>
      <c r="I31" s="254">
        <f t="shared" si="2"/>
        <v>0.6</v>
      </c>
      <c r="J31" s="258"/>
      <c r="K31" s="257">
        <f t="shared" si="0"/>
        <v>0</v>
      </c>
      <c r="L31" s="127">
        <f t="shared" si="1"/>
        <v>0</v>
      </c>
    </row>
    <row r="32" spans="1:12" ht="69.75" customHeight="1">
      <c r="A32" s="378" t="s">
        <v>69</v>
      </c>
      <c r="B32" s="378" t="s">
        <v>70</v>
      </c>
      <c r="C32" s="307" t="s">
        <v>71</v>
      </c>
      <c r="D32" s="307" t="s">
        <v>282</v>
      </c>
      <c r="E32" s="413"/>
      <c r="F32" s="307"/>
      <c r="G32" s="252">
        <v>3</v>
      </c>
      <c r="H32" s="263">
        <v>2</v>
      </c>
      <c r="I32" s="254">
        <f t="shared" si="2"/>
        <v>6</v>
      </c>
      <c r="J32" s="258"/>
      <c r="K32" s="257">
        <f t="shared" si="0"/>
        <v>0</v>
      </c>
      <c r="L32" s="127">
        <f t="shared" si="1"/>
        <v>0</v>
      </c>
    </row>
    <row r="33" spans="1:14" ht="69.75" customHeight="1">
      <c r="A33" s="378"/>
      <c r="B33" s="378"/>
      <c r="C33" s="307" t="s">
        <v>73</v>
      </c>
      <c r="D33" s="307" t="s">
        <v>283</v>
      </c>
      <c r="E33" s="413"/>
      <c r="F33" s="307"/>
      <c r="G33" s="252">
        <v>3</v>
      </c>
      <c r="H33" s="263">
        <v>1</v>
      </c>
      <c r="I33" s="254">
        <f t="shared" si="2"/>
        <v>3</v>
      </c>
      <c r="J33" s="258"/>
      <c r="K33" s="257">
        <f t="shared" si="0"/>
        <v>0</v>
      </c>
      <c r="L33" s="127">
        <f t="shared" si="1"/>
        <v>0</v>
      </c>
    </row>
    <row r="34" spans="1:14" ht="69.75" customHeight="1">
      <c r="A34" s="378"/>
      <c r="B34" s="378"/>
      <c r="C34" s="317" t="s">
        <v>75</v>
      </c>
      <c r="D34" s="317" t="s">
        <v>284</v>
      </c>
      <c r="E34" s="414"/>
      <c r="F34" s="317"/>
      <c r="G34" s="264">
        <v>3</v>
      </c>
      <c r="H34" s="265">
        <v>1</v>
      </c>
      <c r="I34" s="266">
        <f t="shared" si="2"/>
        <v>3</v>
      </c>
      <c r="J34" s="267"/>
      <c r="K34" s="268">
        <f t="shared" si="0"/>
        <v>0</v>
      </c>
      <c r="L34" s="134">
        <f t="shared" si="1"/>
        <v>0</v>
      </c>
    </row>
    <row r="35" spans="1:14" ht="69.75" customHeight="1">
      <c r="A35" s="378" t="s">
        <v>77</v>
      </c>
      <c r="B35" s="379" t="s">
        <v>78</v>
      </c>
      <c r="C35" s="318" t="s">
        <v>79</v>
      </c>
      <c r="D35" s="319" t="s">
        <v>270</v>
      </c>
      <c r="E35" s="415"/>
      <c r="F35" s="319"/>
      <c r="G35" s="269">
        <v>11</v>
      </c>
      <c r="H35" s="270">
        <v>1</v>
      </c>
      <c r="I35" s="271">
        <f t="shared" si="2"/>
        <v>11</v>
      </c>
      <c r="J35" s="272">
        <v>2</v>
      </c>
      <c r="K35" s="273">
        <f t="shared" si="0"/>
        <v>2</v>
      </c>
      <c r="L35" s="137">
        <f t="shared" si="1"/>
        <v>22</v>
      </c>
    </row>
    <row r="36" spans="1:14" ht="69.75" customHeight="1">
      <c r="A36" s="378"/>
      <c r="B36" s="379"/>
      <c r="C36" s="320" t="s">
        <v>81</v>
      </c>
      <c r="D36" s="307" t="s">
        <v>273</v>
      </c>
      <c r="E36" s="413"/>
      <c r="F36" s="307"/>
      <c r="G36" s="252">
        <v>11</v>
      </c>
      <c r="H36" s="263">
        <v>1</v>
      </c>
      <c r="I36" s="254">
        <f t="shared" si="2"/>
        <v>11</v>
      </c>
      <c r="J36" s="258">
        <v>2</v>
      </c>
      <c r="K36" s="274">
        <f t="shared" si="0"/>
        <v>2</v>
      </c>
      <c r="L36" s="139">
        <f t="shared" si="1"/>
        <v>22</v>
      </c>
    </row>
    <row r="37" spans="1:14" ht="69.75" customHeight="1">
      <c r="A37" s="378"/>
      <c r="B37" s="379"/>
      <c r="C37" s="320" t="s">
        <v>83</v>
      </c>
      <c r="D37" s="307" t="s">
        <v>272</v>
      </c>
      <c r="E37" s="413"/>
      <c r="F37" s="307"/>
      <c r="G37" s="252">
        <v>11</v>
      </c>
      <c r="H37" s="263">
        <v>1</v>
      </c>
      <c r="I37" s="254">
        <f t="shared" si="2"/>
        <v>11</v>
      </c>
      <c r="J37" s="258">
        <v>2</v>
      </c>
      <c r="K37" s="274">
        <f t="shared" si="0"/>
        <v>2</v>
      </c>
      <c r="L37" s="139">
        <f t="shared" si="1"/>
        <v>22</v>
      </c>
      <c r="N37" s="140"/>
    </row>
    <row r="38" spans="1:14" ht="78" customHeight="1">
      <c r="A38" s="378"/>
      <c r="B38" s="379"/>
      <c r="C38" s="320" t="s">
        <v>85</v>
      </c>
      <c r="D38" s="307" t="s">
        <v>271</v>
      </c>
      <c r="E38" s="413"/>
      <c r="F38" s="307"/>
      <c r="G38" s="252">
        <v>11</v>
      </c>
      <c r="H38" s="263">
        <v>1</v>
      </c>
      <c r="I38" s="254">
        <f t="shared" si="2"/>
        <v>11</v>
      </c>
      <c r="J38" s="258">
        <v>2</v>
      </c>
      <c r="K38" s="274">
        <f t="shared" si="0"/>
        <v>2</v>
      </c>
      <c r="L38" s="139">
        <f t="shared" si="1"/>
        <v>22</v>
      </c>
    </row>
    <row r="39" spans="1:14" ht="69.75" customHeight="1">
      <c r="A39" s="378" t="s">
        <v>89</v>
      </c>
      <c r="B39" s="379" t="s">
        <v>90</v>
      </c>
      <c r="C39" s="321" t="s">
        <v>230</v>
      </c>
      <c r="D39" s="322" t="s">
        <v>340</v>
      </c>
      <c r="E39" s="323"/>
      <c r="F39" s="323"/>
      <c r="G39" s="275">
        <v>63</v>
      </c>
      <c r="H39" s="276">
        <v>1</v>
      </c>
      <c r="I39" s="277">
        <f t="shared" si="2"/>
        <v>63</v>
      </c>
      <c r="J39" s="278">
        <v>4</v>
      </c>
      <c r="K39" s="279">
        <f t="shared" si="0"/>
        <v>4</v>
      </c>
      <c r="L39" s="146">
        <f t="shared" si="1"/>
        <v>252</v>
      </c>
    </row>
    <row r="40" spans="1:14" ht="69.75" customHeight="1">
      <c r="A40" s="378"/>
      <c r="B40" s="379"/>
      <c r="C40" s="365"/>
      <c r="D40" s="421" t="s">
        <v>341</v>
      </c>
      <c r="E40" s="323"/>
      <c r="F40" s="323"/>
      <c r="G40" s="275"/>
      <c r="H40" s="276">
        <v>2</v>
      </c>
      <c r="I40" s="277"/>
      <c r="J40" s="278"/>
      <c r="K40" s="279"/>
      <c r="L40" s="146"/>
    </row>
    <row r="41" spans="1:14" ht="69.75" customHeight="1">
      <c r="A41" s="378"/>
      <c r="B41" s="379"/>
      <c r="C41" s="320" t="s">
        <v>92</v>
      </c>
      <c r="D41" s="307" t="s">
        <v>233</v>
      </c>
      <c r="E41" s="311"/>
      <c r="F41" s="362" t="s">
        <v>287</v>
      </c>
      <c r="G41" s="275">
        <v>0.5</v>
      </c>
      <c r="H41" s="276">
        <v>1</v>
      </c>
      <c r="I41" s="277">
        <f t="shared" si="2"/>
        <v>0.5</v>
      </c>
      <c r="J41" s="258"/>
      <c r="K41" s="257">
        <f t="shared" si="0"/>
        <v>0</v>
      </c>
      <c r="L41" s="127">
        <f t="shared" si="1"/>
        <v>0</v>
      </c>
    </row>
    <row r="42" spans="1:14" ht="69.75" customHeight="1">
      <c r="A42" s="378"/>
      <c r="B42" s="379"/>
      <c r="C42" s="320" t="s">
        <v>94</v>
      </c>
      <c r="D42" s="307" t="s">
        <v>239</v>
      </c>
      <c r="E42" s="311"/>
      <c r="F42" s="362" t="s">
        <v>288</v>
      </c>
      <c r="G42" s="252">
        <v>0.2</v>
      </c>
      <c r="H42" s="280">
        <v>5</v>
      </c>
      <c r="I42" s="254">
        <f t="shared" si="2"/>
        <v>1</v>
      </c>
      <c r="J42" s="258"/>
      <c r="K42" s="257">
        <f t="shared" si="0"/>
        <v>0</v>
      </c>
      <c r="L42" s="127">
        <f t="shared" si="1"/>
        <v>0</v>
      </c>
      <c r="N42" s="4">
        <f>1/H42</f>
        <v>0.2</v>
      </c>
    </row>
    <row r="43" spans="1:14" ht="69.75" customHeight="1" thickBot="1">
      <c r="A43" s="378"/>
      <c r="B43" s="379"/>
      <c r="C43" s="324" t="s">
        <v>96</v>
      </c>
      <c r="D43" s="325" t="s">
        <v>97</v>
      </c>
      <c r="E43" s="326"/>
      <c r="F43" s="362" t="s">
        <v>289</v>
      </c>
      <c r="G43" s="281">
        <v>1.5</v>
      </c>
      <c r="H43" s="282">
        <v>1</v>
      </c>
      <c r="I43" s="283">
        <f t="shared" si="2"/>
        <v>1.5</v>
      </c>
      <c r="J43" s="284"/>
      <c r="K43" s="285">
        <f t="shared" si="0"/>
        <v>0</v>
      </c>
      <c r="L43" s="127">
        <f t="shared" si="1"/>
        <v>0</v>
      </c>
    </row>
    <row r="44" spans="1:14" s="3" customFormat="1" ht="69.75" customHeight="1">
      <c r="A44" s="397"/>
      <c r="B44" s="397"/>
      <c r="C44" s="327" t="s">
        <v>102</v>
      </c>
      <c r="D44" s="329" t="s">
        <v>335</v>
      </c>
      <c r="E44" s="323"/>
      <c r="F44" s="323"/>
      <c r="G44" s="275">
        <v>202</v>
      </c>
      <c r="H44" s="276">
        <v>1</v>
      </c>
      <c r="I44" s="277">
        <f t="shared" si="2"/>
        <v>202</v>
      </c>
      <c r="J44" s="278"/>
      <c r="K44" s="279">
        <f t="shared" si="0"/>
        <v>0</v>
      </c>
      <c r="L44" s="154">
        <f t="shared" si="1"/>
        <v>0</v>
      </c>
    </row>
    <row r="45" spans="1:14" ht="69.75" customHeight="1">
      <c r="A45" s="378"/>
      <c r="B45" s="378"/>
      <c r="C45" s="307" t="s">
        <v>104</v>
      </c>
      <c r="D45" s="330" t="s">
        <v>240</v>
      </c>
      <c r="E45" s="311"/>
      <c r="F45" s="362" t="s">
        <v>290</v>
      </c>
      <c r="G45" s="252">
        <v>0.39</v>
      </c>
      <c r="H45" s="286">
        <v>4</v>
      </c>
      <c r="I45" s="254">
        <f t="shared" si="2"/>
        <v>1.56</v>
      </c>
      <c r="J45" s="258"/>
      <c r="K45" s="257">
        <f t="shared" si="0"/>
        <v>0</v>
      </c>
      <c r="L45" s="127">
        <f t="shared" si="1"/>
        <v>0</v>
      </c>
    </row>
    <row r="46" spans="1:14" s="3" customFormat="1" ht="69.75" customHeight="1" thickBot="1">
      <c r="A46" s="81"/>
      <c r="B46" s="81"/>
      <c r="C46" s="307" t="s">
        <v>108</v>
      </c>
      <c r="D46" s="331" t="s">
        <v>343</v>
      </c>
      <c r="E46" s="311"/>
      <c r="F46" s="311"/>
      <c r="G46" s="252">
        <v>46.8</v>
      </c>
      <c r="H46" s="253">
        <v>1</v>
      </c>
      <c r="I46" s="254">
        <f t="shared" si="2"/>
        <v>46.8</v>
      </c>
      <c r="J46" s="258"/>
      <c r="K46" s="257">
        <f t="shared" si="0"/>
        <v>0</v>
      </c>
      <c r="L46" s="154">
        <f t="shared" si="1"/>
        <v>0</v>
      </c>
    </row>
    <row r="47" spans="1:14" ht="69.75" customHeight="1">
      <c r="A47" s="378" t="s">
        <v>110</v>
      </c>
      <c r="B47" s="379" t="s">
        <v>111</v>
      </c>
      <c r="C47" s="411" t="s">
        <v>223</v>
      </c>
      <c r="D47" s="416" t="s">
        <v>342</v>
      </c>
      <c r="E47" s="332"/>
      <c r="F47" s="333"/>
      <c r="G47" s="408">
        <v>199</v>
      </c>
      <c r="H47" s="402">
        <v>1</v>
      </c>
      <c r="I47" s="271">
        <f t="shared" si="2"/>
        <v>199</v>
      </c>
      <c r="J47" s="272">
        <v>6</v>
      </c>
      <c r="K47" s="287">
        <f t="shared" si="0"/>
        <v>6</v>
      </c>
      <c r="L47" s="127">
        <f t="shared" si="1"/>
        <v>1194</v>
      </c>
    </row>
    <row r="48" spans="1:14" ht="75.75" customHeight="1">
      <c r="A48" s="378"/>
      <c r="B48" s="379"/>
      <c r="C48" s="418"/>
      <c r="D48" s="417"/>
      <c r="E48" s="334"/>
      <c r="F48" s="335"/>
      <c r="G48" s="409"/>
      <c r="H48" s="403"/>
      <c r="I48" s="277">
        <f>G48*H48</f>
        <v>0</v>
      </c>
      <c r="J48" s="258"/>
      <c r="K48" s="257">
        <f t="shared" si="0"/>
        <v>0</v>
      </c>
      <c r="L48" s="127">
        <f t="shared" si="1"/>
        <v>0</v>
      </c>
    </row>
    <row r="49" spans="1:12" ht="81" customHeight="1">
      <c r="A49" s="378"/>
      <c r="B49" s="379"/>
      <c r="C49" s="320" t="s">
        <v>116</v>
      </c>
      <c r="D49" s="336" t="s">
        <v>234</v>
      </c>
      <c r="E49" s="334"/>
      <c r="F49" s="362" t="s">
        <v>291</v>
      </c>
      <c r="G49" s="409"/>
      <c r="H49" s="403"/>
      <c r="I49" s="254">
        <f t="shared" si="2"/>
        <v>0</v>
      </c>
      <c r="J49" s="258"/>
      <c r="K49" s="257">
        <f t="shared" si="0"/>
        <v>0</v>
      </c>
      <c r="L49" s="127">
        <f t="shared" si="1"/>
        <v>0</v>
      </c>
    </row>
    <row r="50" spans="1:12" ht="69.75" customHeight="1" thickBot="1">
      <c r="A50" s="378"/>
      <c r="B50" s="379"/>
      <c r="C50" s="324" t="s">
        <v>118</v>
      </c>
      <c r="D50" s="325" t="s">
        <v>119</v>
      </c>
      <c r="E50" s="326"/>
      <c r="F50" s="362" t="s">
        <v>292</v>
      </c>
      <c r="G50" s="410"/>
      <c r="H50" s="404"/>
      <c r="I50" s="283">
        <f t="shared" si="2"/>
        <v>0</v>
      </c>
      <c r="J50" s="284"/>
      <c r="K50" s="285">
        <f t="shared" si="0"/>
        <v>0</v>
      </c>
      <c r="L50" s="127">
        <f t="shared" si="1"/>
        <v>0</v>
      </c>
    </row>
    <row r="51" spans="1:12" ht="81" customHeight="1">
      <c r="A51" s="378" t="s">
        <v>120</v>
      </c>
      <c r="B51" s="379" t="s">
        <v>121</v>
      </c>
      <c r="C51" s="318" t="s">
        <v>346</v>
      </c>
      <c r="D51" s="318" t="s">
        <v>332</v>
      </c>
      <c r="E51" s="337"/>
      <c r="F51" s="338"/>
      <c r="G51" s="269">
        <v>124.5</v>
      </c>
      <c r="H51" s="288">
        <v>1</v>
      </c>
      <c r="I51" s="271">
        <f t="shared" si="2"/>
        <v>124.5</v>
      </c>
      <c r="J51" s="272"/>
      <c r="K51" s="287">
        <f t="shared" si="0"/>
        <v>0</v>
      </c>
      <c r="L51" s="127">
        <f t="shared" si="1"/>
        <v>0</v>
      </c>
    </row>
    <row r="52" spans="1:12" ht="81" customHeight="1">
      <c r="A52" s="378"/>
      <c r="B52" s="379"/>
      <c r="C52" s="320" t="s">
        <v>124</v>
      </c>
      <c r="D52" s="307" t="s">
        <v>241</v>
      </c>
      <c r="E52" s="339"/>
      <c r="F52" s="362" t="s">
        <v>293</v>
      </c>
      <c r="G52" s="252">
        <v>0.5</v>
      </c>
      <c r="H52" s="253">
        <v>2</v>
      </c>
      <c r="I52" s="254">
        <f t="shared" si="2"/>
        <v>1</v>
      </c>
      <c r="J52" s="289"/>
      <c r="K52" s="257">
        <f t="shared" si="0"/>
        <v>0</v>
      </c>
      <c r="L52" s="127">
        <f t="shared" si="1"/>
        <v>0</v>
      </c>
    </row>
    <row r="53" spans="1:12" ht="81" customHeight="1">
      <c r="A53" s="378"/>
      <c r="B53" s="379"/>
      <c r="C53" s="320" t="s">
        <v>126</v>
      </c>
      <c r="D53" s="307" t="s">
        <v>127</v>
      </c>
      <c r="E53" s="339"/>
      <c r="F53" s="362" t="s">
        <v>294</v>
      </c>
      <c r="G53" s="252">
        <v>2</v>
      </c>
      <c r="H53" s="253">
        <v>1</v>
      </c>
      <c r="I53" s="254">
        <f t="shared" si="2"/>
        <v>2</v>
      </c>
      <c r="J53" s="258"/>
      <c r="K53" s="257">
        <f t="shared" si="0"/>
        <v>0</v>
      </c>
      <c r="L53" s="127">
        <f t="shared" si="1"/>
        <v>0</v>
      </c>
    </row>
    <row r="54" spans="1:12" ht="69.75" customHeight="1" thickBot="1">
      <c r="A54" s="378"/>
      <c r="B54" s="379"/>
      <c r="C54" s="324" t="s">
        <v>128</v>
      </c>
      <c r="D54" s="325" t="s">
        <v>235</v>
      </c>
      <c r="E54" s="340"/>
      <c r="F54" s="362" t="s">
        <v>295</v>
      </c>
      <c r="G54" s="290">
        <v>1.5</v>
      </c>
      <c r="H54" s="291">
        <v>1</v>
      </c>
      <c r="I54" s="292">
        <f t="shared" si="2"/>
        <v>1.5</v>
      </c>
      <c r="J54" s="284"/>
      <c r="K54" s="285" t="s">
        <v>331</v>
      </c>
      <c r="L54" s="127">
        <f t="shared" si="1"/>
        <v>0</v>
      </c>
    </row>
    <row r="55" spans="1:12" s="3" customFormat="1" ht="69.75" customHeight="1" thickBot="1">
      <c r="A55" s="81"/>
      <c r="B55" s="98"/>
      <c r="C55" s="324" t="s">
        <v>345</v>
      </c>
      <c r="D55" s="325" t="s">
        <v>269</v>
      </c>
      <c r="E55" s="326"/>
      <c r="F55" s="326"/>
      <c r="G55" s="290">
        <v>55</v>
      </c>
      <c r="H55" s="291">
        <v>1</v>
      </c>
      <c r="I55" s="292">
        <f t="shared" si="2"/>
        <v>55</v>
      </c>
      <c r="J55" s="284"/>
      <c r="K55" s="285">
        <f t="shared" si="0"/>
        <v>0</v>
      </c>
      <c r="L55" s="154">
        <f t="shared" si="1"/>
        <v>0</v>
      </c>
    </row>
    <row r="56" spans="1:12" ht="69.75" customHeight="1" thickBot="1">
      <c r="A56" s="105"/>
      <c r="B56" s="105"/>
      <c r="C56" s="341" t="s">
        <v>227</v>
      </c>
      <c r="D56" s="342" t="s">
        <v>268</v>
      </c>
      <c r="E56" s="342"/>
      <c r="F56" s="342"/>
      <c r="G56" s="264">
        <v>70</v>
      </c>
      <c r="H56" s="293">
        <v>1</v>
      </c>
      <c r="I56" s="266">
        <f t="shared" si="2"/>
        <v>70</v>
      </c>
      <c r="J56" s="267">
        <v>22.5</v>
      </c>
      <c r="K56" s="268">
        <f t="shared" si="0"/>
        <v>22.5</v>
      </c>
      <c r="L56" s="127">
        <f t="shared" si="1"/>
        <v>1575</v>
      </c>
    </row>
    <row r="57" spans="1:12" ht="69.75" customHeight="1">
      <c r="A57" s="378" t="s">
        <v>136</v>
      </c>
      <c r="B57" s="379" t="s">
        <v>137</v>
      </c>
      <c r="C57" s="318" t="s">
        <v>136</v>
      </c>
      <c r="D57" s="319" t="s">
        <v>137</v>
      </c>
      <c r="E57" s="343"/>
      <c r="F57" s="362" t="s">
        <v>296</v>
      </c>
      <c r="G57" s="269">
        <v>5.5</v>
      </c>
      <c r="H57" s="288">
        <v>1</v>
      </c>
      <c r="I57" s="271">
        <f t="shared" si="2"/>
        <v>5.5</v>
      </c>
      <c r="J57" s="272"/>
      <c r="K57" s="287">
        <f t="shared" si="0"/>
        <v>0</v>
      </c>
      <c r="L57" s="127">
        <f t="shared" si="1"/>
        <v>0</v>
      </c>
    </row>
    <row r="58" spans="1:12" ht="69.75" customHeight="1">
      <c r="A58" s="378"/>
      <c r="B58" s="379"/>
      <c r="C58" s="320" t="s">
        <v>138</v>
      </c>
      <c r="D58" s="307" t="s">
        <v>236</v>
      </c>
      <c r="E58" s="311"/>
      <c r="F58" s="362" t="s">
        <v>297</v>
      </c>
      <c r="G58" s="252">
        <v>0.5</v>
      </c>
      <c r="H58" s="253">
        <v>1</v>
      </c>
      <c r="I58" s="254">
        <f t="shared" si="2"/>
        <v>0.5</v>
      </c>
      <c r="J58" s="258"/>
      <c r="K58" s="257">
        <f t="shared" si="0"/>
        <v>0</v>
      </c>
      <c r="L58" s="127">
        <f t="shared" si="1"/>
        <v>0</v>
      </c>
    </row>
    <row r="59" spans="1:12" ht="69.75" customHeight="1" thickBot="1">
      <c r="A59" s="378"/>
      <c r="B59" s="379"/>
      <c r="C59" s="324" t="s">
        <v>140</v>
      </c>
      <c r="D59" s="325" t="s">
        <v>141</v>
      </c>
      <c r="E59" s="326"/>
      <c r="F59" s="362" t="s">
        <v>298</v>
      </c>
      <c r="G59" s="281">
        <v>1.5</v>
      </c>
      <c r="H59" s="294">
        <v>1</v>
      </c>
      <c r="I59" s="283">
        <f t="shared" si="2"/>
        <v>1.5</v>
      </c>
      <c r="J59" s="284"/>
      <c r="K59" s="285">
        <f t="shared" si="0"/>
        <v>0</v>
      </c>
      <c r="L59" s="127">
        <f t="shared" si="1"/>
        <v>0</v>
      </c>
    </row>
    <row r="60" spans="1:12" ht="69.75" customHeight="1">
      <c r="A60" s="105"/>
      <c r="B60" s="105"/>
      <c r="C60" s="331" t="s">
        <v>224</v>
      </c>
      <c r="D60" s="315" t="s">
        <v>330</v>
      </c>
      <c r="E60" s="343"/>
      <c r="F60" s="342"/>
      <c r="G60" s="406">
        <v>155</v>
      </c>
      <c r="H60" s="398">
        <v>1</v>
      </c>
      <c r="I60" s="400">
        <f t="shared" si="2"/>
        <v>155</v>
      </c>
      <c r="J60" s="267"/>
      <c r="K60" s="268">
        <f t="shared" si="0"/>
        <v>0</v>
      </c>
      <c r="L60" s="127">
        <f t="shared" si="1"/>
        <v>0</v>
      </c>
    </row>
    <row r="61" spans="1:12" ht="69.75" customHeight="1">
      <c r="A61" s="105"/>
      <c r="B61" s="113"/>
      <c r="C61" s="307" t="s">
        <v>225</v>
      </c>
      <c r="D61" s="349" t="s">
        <v>242</v>
      </c>
      <c r="E61" s="316"/>
      <c r="F61" s="316">
        <v>2383</v>
      </c>
      <c r="G61" s="406"/>
      <c r="H61" s="398"/>
      <c r="I61" s="400"/>
      <c r="J61" s="295"/>
      <c r="K61" s="296"/>
      <c r="L61" s="127"/>
    </row>
    <row r="62" spans="1:12" ht="69.75" customHeight="1">
      <c r="A62" s="378"/>
      <c r="B62" s="379"/>
      <c r="C62" s="307" t="s">
        <v>205</v>
      </c>
      <c r="D62" s="349" t="s">
        <v>328</v>
      </c>
      <c r="E62" s="311"/>
      <c r="F62" s="311"/>
      <c r="G62" s="252">
        <v>7.5</v>
      </c>
      <c r="H62" s="263">
        <v>1</v>
      </c>
      <c r="I62" s="254">
        <f>G62*H62</f>
        <v>7.5</v>
      </c>
      <c r="J62" s="258"/>
      <c r="K62" s="257">
        <f>H62*J62</f>
        <v>0</v>
      </c>
      <c r="L62" s="127">
        <f>I62*J62</f>
        <v>0</v>
      </c>
    </row>
    <row r="63" spans="1:12" ht="69.75" customHeight="1">
      <c r="A63" s="378"/>
      <c r="B63" s="379"/>
      <c r="C63" s="344" t="s">
        <v>150</v>
      </c>
      <c r="D63" s="349" t="s">
        <v>329</v>
      </c>
      <c r="E63" s="342"/>
      <c r="F63" s="316"/>
      <c r="G63" s="259">
        <v>10</v>
      </c>
      <c r="H63" s="297">
        <v>1</v>
      </c>
      <c r="I63" s="261">
        <f>G63*H63</f>
        <v>10</v>
      </c>
      <c r="J63" s="267"/>
      <c r="K63" s="268">
        <f>H63*J63</f>
        <v>0</v>
      </c>
      <c r="L63" s="127">
        <f>I63*J63</f>
        <v>0</v>
      </c>
    </row>
    <row r="64" spans="1:12" ht="69.75" customHeight="1">
      <c r="A64" s="378"/>
      <c r="B64" s="379"/>
      <c r="C64" s="307" t="s">
        <v>207</v>
      </c>
      <c r="D64" s="307" t="s">
        <v>243</v>
      </c>
      <c r="E64" s="311"/>
      <c r="F64" s="362" t="s">
        <v>316</v>
      </c>
      <c r="G64" s="407">
        <v>8.5</v>
      </c>
      <c r="H64" s="399">
        <v>1</v>
      </c>
      <c r="I64" s="401">
        <v>8.5</v>
      </c>
      <c r="J64" s="258"/>
      <c r="K64" s="274"/>
      <c r="L64" s="199"/>
    </row>
    <row r="65" spans="1:14" ht="69.75" customHeight="1">
      <c r="A65" s="378"/>
      <c r="B65" s="379"/>
      <c r="C65" s="307" t="s">
        <v>209</v>
      </c>
      <c r="D65" s="307" t="s">
        <v>244</v>
      </c>
      <c r="E65" s="311"/>
      <c r="F65" s="362" t="s">
        <v>317</v>
      </c>
      <c r="G65" s="407"/>
      <c r="H65" s="399"/>
      <c r="I65" s="401"/>
      <c r="J65" s="258"/>
      <c r="K65" s="274"/>
      <c r="L65" s="199"/>
    </row>
    <row r="66" spans="1:14" ht="69.75" customHeight="1">
      <c r="A66" s="378"/>
      <c r="B66" s="379"/>
      <c r="C66" s="307" t="s">
        <v>211</v>
      </c>
      <c r="D66" s="307" t="s">
        <v>245</v>
      </c>
      <c r="E66" s="311"/>
      <c r="F66" s="362" t="s">
        <v>299</v>
      </c>
      <c r="G66" s="407"/>
      <c r="H66" s="399"/>
      <c r="I66" s="401"/>
      <c r="J66" s="258"/>
      <c r="K66" s="274"/>
      <c r="L66" s="199"/>
    </row>
    <row r="67" spans="1:14" ht="69.75" customHeight="1">
      <c r="A67" s="378"/>
      <c r="B67" s="379"/>
      <c r="C67" s="307" t="s">
        <v>213</v>
      </c>
      <c r="D67" s="307" t="s">
        <v>246</v>
      </c>
      <c r="E67" s="311"/>
      <c r="F67" s="362" t="s">
        <v>299</v>
      </c>
      <c r="G67" s="252">
        <v>4</v>
      </c>
      <c r="H67" s="263">
        <v>1</v>
      </c>
      <c r="I67" s="254">
        <v>4</v>
      </c>
      <c r="J67" s="258"/>
      <c r="K67" s="274"/>
      <c r="L67" s="199"/>
    </row>
    <row r="68" spans="1:14" ht="69.75" customHeight="1">
      <c r="A68" s="378"/>
      <c r="B68" s="378"/>
      <c r="C68" s="322" t="s">
        <v>152</v>
      </c>
      <c r="D68" s="307" t="s">
        <v>247</v>
      </c>
      <c r="E68" s="345"/>
      <c r="F68" s="362" t="s">
        <v>299</v>
      </c>
      <c r="G68" s="275">
        <v>0.25</v>
      </c>
      <c r="H68" s="276">
        <v>2</v>
      </c>
      <c r="I68" s="277">
        <f t="shared" ref="I68:I90" si="6">G68*H68</f>
        <v>0.5</v>
      </c>
      <c r="J68" s="299"/>
      <c r="K68" s="300">
        <f t="shared" ref="K68:K90" si="7">H68*J68</f>
        <v>0</v>
      </c>
      <c r="L68" s="127">
        <f t="shared" ref="L68:L91" si="8">I68*J68</f>
        <v>0</v>
      </c>
    </row>
    <row r="69" spans="1:14" ht="69.75" customHeight="1">
      <c r="A69" s="378"/>
      <c r="B69" s="378"/>
      <c r="C69" s="317" t="s">
        <v>154</v>
      </c>
      <c r="D69" s="307" t="s">
        <v>255</v>
      </c>
      <c r="E69" s="342"/>
      <c r="F69" s="362" t="s">
        <v>299</v>
      </c>
      <c r="G69" s="264">
        <v>0.5</v>
      </c>
      <c r="H69" s="265">
        <v>2</v>
      </c>
      <c r="I69" s="266">
        <f t="shared" si="6"/>
        <v>1</v>
      </c>
      <c r="J69" s="267"/>
      <c r="K69" s="268">
        <f t="shared" si="7"/>
        <v>0</v>
      </c>
      <c r="L69" s="127">
        <f t="shared" si="8"/>
        <v>0</v>
      </c>
    </row>
    <row r="70" spans="1:14" ht="69.75" customHeight="1" thickBot="1">
      <c r="A70" s="24"/>
      <c r="B70" s="41"/>
      <c r="C70" s="317" t="s">
        <v>156</v>
      </c>
      <c r="D70" s="317" t="s">
        <v>248</v>
      </c>
      <c r="E70" s="342"/>
      <c r="F70" s="362" t="s">
        <v>300</v>
      </c>
      <c r="G70" s="264">
        <v>28</v>
      </c>
      <c r="H70" s="265">
        <v>1</v>
      </c>
      <c r="I70" s="266">
        <f t="shared" si="6"/>
        <v>28</v>
      </c>
      <c r="J70" s="267"/>
      <c r="K70" s="268">
        <f t="shared" si="7"/>
        <v>0</v>
      </c>
      <c r="L70" s="134">
        <f t="shared" si="8"/>
        <v>0</v>
      </c>
    </row>
    <row r="71" spans="1:14" ht="69.75" customHeight="1">
      <c r="A71" s="24" t="s">
        <v>158</v>
      </c>
      <c r="B71" s="41" t="s">
        <v>159</v>
      </c>
      <c r="C71" s="411" t="s">
        <v>160</v>
      </c>
      <c r="D71" s="319" t="s">
        <v>161</v>
      </c>
      <c r="E71" s="343"/>
      <c r="F71" s="362" t="s">
        <v>301</v>
      </c>
      <c r="G71" s="269">
        <v>5.5</v>
      </c>
      <c r="H71" s="270">
        <v>1</v>
      </c>
      <c r="I71" s="271">
        <f t="shared" si="6"/>
        <v>5.5</v>
      </c>
      <c r="J71" s="272"/>
      <c r="K71" s="273">
        <f t="shared" si="7"/>
        <v>0</v>
      </c>
      <c r="L71" s="137">
        <f t="shared" si="8"/>
        <v>0</v>
      </c>
    </row>
    <row r="72" spans="1:14" ht="69.75" customHeight="1" thickBot="1">
      <c r="A72" s="24"/>
      <c r="B72" s="41"/>
      <c r="C72" s="412"/>
      <c r="D72" s="346" t="s">
        <v>162</v>
      </c>
      <c r="E72" s="326"/>
      <c r="F72" s="362" t="s">
        <v>302</v>
      </c>
      <c r="G72" s="290">
        <v>0.5</v>
      </c>
      <c r="H72" s="301">
        <v>1</v>
      </c>
      <c r="I72" s="292">
        <f t="shared" si="6"/>
        <v>0.5</v>
      </c>
      <c r="J72" s="284"/>
      <c r="K72" s="302">
        <f t="shared" si="7"/>
        <v>0</v>
      </c>
      <c r="L72" s="143">
        <f t="shared" si="8"/>
        <v>0</v>
      </c>
    </row>
    <row r="73" spans="1:14" ht="69.75" customHeight="1">
      <c r="A73" s="105"/>
      <c r="B73" s="105"/>
      <c r="C73" s="327" t="s">
        <v>229</v>
      </c>
      <c r="D73" s="328" t="s">
        <v>228</v>
      </c>
      <c r="E73" s="323"/>
      <c r="F73" s="362" t="s">
        <v>303</v>
      </c>
      <c r="G73" s="275">
        <v>15.5</v>
      </c>
      <c r="H73" s="298">
        <v>1</v>
      </c>
      <c r="I73" s="277">
        <f t="shared" si="6"/>
        <v>15.5</v>
      </c>
      <c r="J73" s="278"/>
      <c r="K73" s="279">
        <f t="shared" si="7"/>
        <v>0</v>
      </c>
      <c r="L73" s="146">
        <f t="shared" si="8"/>
        <v>0</v>
      </c>
    </row>
    <row r="74" spans="1:14" ht="69.75" customHeight="1">
      <c r="A74" s="378" t="s">
        <v>165</v>
      </c>
      <c r="B74" s="378" t="s">
        <v>166</v>
      </c>
      <c r="C74" s="347" t="s">
        <v>165</v>
      </c>
      <c r="D74" s="347" t="s">
        <v>166</v>
      </c>
      <c r="E74" s="348"/>
      <c r="F74" s="362" t="s">
        <v>304</v>
      </c>
      <c r="G74" s="252">
        <v>11.5</v>
      </c>
      <c r="H74" s="253">
        <v>1</v>
      </c>
      <c r="I74" s="254">
        <f t="shared" si="6"/>
        <v>11.5</v>
      </c>
      <c r="J74" s="289"/>
      <c r="K74" s="303">
        <f t="shared" si="7"/>
        <v>0</v>
      </c>
      <c r="L74" s="127">
        <f t="shared" si="8"/>
        <v>0</v>
      </c>
    </row>
    <row r="75" spans="1:14" ht="69.75" customHeight="1">
      <c r="A75" s="378"/>
      <c r="B75" s="378"/>
      <c r="C75" s="347" t="s">
        <v>167</v>
      </c>
      <c r="D75" s="315" t="s">
        <v>252</v>
      </c>
      <c r="E75" s="348"/>
      <c r="F75" s="362" t="s">
        <v>305</v>
      </c>
      <c r="G75" s="252">
        <v>0.05</v>
      </c>
      <c r="H75" s="253">
        <v>2</v>
      </c>
      <c r="I75" s="254">
        <f t="shared" si="6"/>
        <v>0.1</v>
      </c>
      <c r="J75" s="304"/>
      <c r="K75" s="305">
        <f t="shared" si="7"/>
        <v>0</v>
      </c>
      <c r="L75" s="127">
        <f t="shared" si="8"/>
        <v>0</v>
      </c>
      <c r="N75" s="209">
        <f>450+424</f>
        <v>874</v>
      </c>
    </row>
    <row r="76" spans="1:14" ht="69.75" customHeight="1">
      <c r="A76" s="359"/>
      <c r="B76" s="359"/>
      <c r="C76" s="347"/>
      <c r="D76" s="315" t="s">
        <v>318</v>
      </c>
      <c r="E76" s="348"/>
      <c r="F76" s="362"/>
      <c r="G76" s="252"/>
      <c r="H76" s="253"/>
      <c r="I76" s="254"/>
      <c r="J76" s="304"/>
      <c r="K76" s="305"/>
      <c r="L76" s="127"/>
      <c r="N76" s="209"/>
    </row>
    <row r="77" spans="1:14" ht="69.75" customHeight="1">
      <c r="A77" s="359"/>
      <c r="B77" s="359"/>
      <c r="C77" s="347"/>
      <c r="D77" s="315" t="s">
        <v>344</v>
      </c>
      <c r="E77" s="348"/>
      <c r="F77" s="362"/>
      <c r="G77" s="252"/>
      <c r="H77" s="253"/>
      <c r="I77" s="254"/>
      <c r="J77" s="304"/>
      <c r="K77" s="305"/>
      <c r="L77" s="127"/>
      <c r="N77" s="209"/>
    </row>
    <row r="78" spans="1:14" ht="69.75" customHeight="1">
      <c r="A78" s="105"/>
      <c r="B78" s="105"/>
      <c r="C78" s="307" t="s">
        <v>320</v>
      </c>
      <c r="D78" s="315" t="s">
        <v>319</v>
      </c>
      <c r="E78" s="311"/>
      <c r="F78" s="311"/>
      <c r="G78" s="252">
        <v>4.5</v>
      </c>
      <c r="H78" s="253">
        <v>1</v>
      </c>
      <c r="I78" s="254">
        <f t="shared" si="6"/>
        <v>4.5</v>
      </c>
      <c r="J78" s="258"/>
      <c r="K78" s="257">
        <f t="shared" si="7"/>
        <v>0</v>
      </c>
      <c r="L78" s="127">
        <f t="shared" si="8"/>
        <v>0</v>
      </c>
    </row>
    <row r="79" spans="1:14" ht="69.75" customHeight="1">
      <c r="A79" s="105"/>
      <c r="B79" s="105"/>
      <c r="C79" s="307" t="s">
        <v>171</v>
      </c>
      <c r="D79" s="307" t="s">
        <v>172</v>
      </c>
      <c r="E79" s="311"/>
      <c r="F79" s="362" t="s">
        <v>306</v>
      </c>
      <c r="G79" s="252">
        <v>3.4</v>
      </c>
      <c r="H79" s="253">
        <v>1</v>
      </c>
      <c r="I79" s="254">
        <f t="shared" si="6"/>
        <v>3.4</v>
      </c>
      <c r="J79" s="258"/>
      <c r="K79" s="257">
        <f t="shared" si="7"/>
        <v>0</v>
      </c>
      <c r="L79" s="127">
        <f t="shared" si="8"/>
        <v>0</v>
      </c>
    </row>
    <row r="80" spans="1:14" ht="69.75" customHeight="1">
      <c r="A80" s="180"/>
      <c r="B80" s="180" t="s">
        <v>173</v>
      </c>
      <c r="C80" s="307" t="s">
        <v>174</v>
      </c>
      <c r="D80" s="307" t="s">
        <v>253</v>
      </c>
      <c r="E80" s="311"/>
      <c r="F80" s="362" t="s">
        <v>307</v>
      </c>
      <c r="G80" s="252">
        <v>3.4</v>
      </c>
      <c r="H80" s="253">
        <v>1</v>
      </c>
      <c r="I80" s="254">
        <f t="shared" si="6"/>
        <v>3.4</v>
      </c>
      <c r="J80" s="258"/>
      <c r="K80" s="257">
        <f t="shared" si="7"/>
        <v>0</v>
      </c>
      <c r="L80" s="127">
        <f t="shared" si="8"/>
        <v>0</v>
      </c>
    </row>
    <row r="81" spans="1:12" ht="76.5" customHeight="1">
      <c r="A81" s="105"/>
      <c r="B81" s="105"/>
      <c r="C81" s="307" t="s">
        <v>175</v>
      </c>
      <c r="D81" s="349" t="s">
        <v>256</v>
      </c>
      <c r="E81" s="311"/>
      <c r="F81" s="362" t="s">
        <v>308</v>
      </c>
      <c r="G81" s="252">
        <v>1.5</v>
      </c>
      <c r="H81" s="262">
        <v>2</v>
      </c>
      <c r="I81" s="254">
        <f t="shared" si="6"/>
        <v>3</v>
      </c>
      <c r="J81" s="258"/>
      <c r="K81" s="257">
        <f t="shared" si="7"/>
        <v>0</v>
      </c>
      <c r="L81" s="127">
        <f t="shared" si="8"/>
        <v>0</v>
      </c>
    </row>
    <row r="82" spans="1:12" ht="69.75" customHeight="1">
      <c r="A82" s="105"/>
      <c r="B82" s="105"/>
      <c r="C82" s="307" t="s">
        <v>177</v>
      </c>
      <c r="D82" s="307" t="s">
        <v>178</v>
      </c>
      <c r="E82" s="311"/>
      <c r="F82" s="362" t="s">
        <v>309</v>
      </c>
      <c r="G82" s="252">
        <v>6.2</v>
      </c>
      <c r="H82" s="253">
        <v>1</v>
      </c>
      <c r="I82" s="254">
        <f t="shared" si="6"/>
        <v>6.2</v>
      </c>
      <c r="J82" s="258"/>
      <c r="K82" s="257">
        <f t="shared" si="7"/>
        <v>0</v>
      </c>
      <c r="L82" s="127">
        <f t="shared" si="8"/>
        <v>0</v>
      </c>
    </row>
    <row r="83" spans="1:12" ht="69.75" customHeight="1">
      <c r="A83" s="105"/>
      <c r="B83" s="105"/>
      <c r="C83" s="307" t="s">
        <v>179</v>
      </c>
      <c r="D83" s="307" t="s">
        <v>249</v>
      </c>
      <c r="E83" s="311"/>
      <c r="F83" s="362" t="s">
        <v>310</v>
      </c>
      <c r="G83" s="252">
        <v>3.3</v>
      </c>
      <c r="H83" s="253">
        <v>1</v>
      </c>
      <c r="I83" s="254">
        <f t="shared" si="6"/>
        <v>3.3</v>
      </c>
      <c r="J83" s="258"/>
      <c r="K83" s="257">
        <f t="shared" si="7"/>
        <v>0</v>
      </c>
      <c r="L83" s="127">
        <f t="shared" si="8"/>
        <v>0</v>
      </c>
    </row>
    <row r="84" spans="1:12" ht="69.75" customHeight="1">
      <c r="A84" s="105"/>
      <c r="B84" s="105"/>
      <c r="C84" s="327" t="s">
        <v>181</v>
      </c>
      <c r="D84" s="327" t="s">
        <v>250</v>
      </c>
      <c r="E84" s="323"/>
      <c r="F84" s="362" t="s">
        <v>311</v>
      </c>
      <c r="G84" s="275">
        <v>0.6</v>
      </c>
      <c r="H84" s="298">
        <v>3</v>
      </c>
      <c r="I84" s="277">
        <f t="shared" si="6"/>
        <v>1.7999999999999998</v>
      </c>
      <c r="J84" s="278"/>
      <c r="K84" s="279">
        <f t="shared" si="7"/>
        <v>0</v>
      </c>
      <c r="L84" s="127">
        <f t="shared" si="8"/>
        <v>0</v>
      </c>
    </row>
    <row r="85" spans="1:12" ht="69.75" customHeight="1">
      <c r="A85" s="105"/>
      <c r="B85" s="105"/>
      <c r="C85" s="307" t="s">
        <v>183</v>
      </c>
      <c r="D85" s="307" t="s">
        <v>251</v>
      </c>
      <c r="E85" s="311"/>
      <c r="F85" s="362" t="s">
        <v>312</v>
      </c>
      <c r="G85" s="252">
        <v>0.5</v>
      </c>
      <c r="H85" s="253">
        <v>2</v>
      </c>
      <c r="I85" s="254">
        <f t="shared" si="6"/>
        <v>1</v>
      </c>
      <c r="J85" s="258"/>
      <c r="K85" s="257">
        <f t="shared" si="7"/>
        <v>0</v>
      </c>
      <c r="L85" s="127">
        <f t="shared" si="8"/>
        <v>0</v>
      </c>
    </row>
    <row r="86" spans="1:12" ht="69.75" customHeight="1">
      <c r="A86" s="181"/>
      <c r="B86" s="181"/>
      <c r="C86" s="317" t="s">
        <v>185</v>
      </c>
      <c r="D86" s="317" t="s">
        <v>186</v>
      </c>
      <c r="E86" s="342"/>
      <c r="F86" s="362" t="s">
        <v>313</v>
      </c>
      <c r="G86" s="264">
        <v>0.1</v>
      </c>
      <c r="H86" s="293">
        <v>1</v>
      </c>
      <c r="I86" s="266">
        <f t="shared" si="6"/>
        <v>0.1</v>
      </c>
      <c r="J86" s="267"/>
      <c r="K86" s="257">
        <f t="shared" si="7"/>
        <v>0</v>
      </c>
      <c r="L86" s="127">
        <f t="shared" si="8"/>
        <v>0</v>
      </c>
    </row>
    <row r="87" spans="1:12" ht="64.5" customHeight="1">
      <c r="A87" s="182"/>
      <c r="B87" s="182"/>
      <c r="C87" s="350" t="s">
        <v>187</v>
      </c>
      <c r="D87" s="330" t="s">
        <v>336</v>
      </c>
      <c r="E87" s="351"/>
      <c r="F87" s="362" t="s">
        <v>314</v>
      </c>
      <c r="G87" s="252">
        <v>3.1</v>
      </c>
      <c r="H87" s="263">
        <v>1</v>
      </c>
      <c r="I87" s="254">
        <f t="shared" si="6"/>
        <v>3.1</v>
      </c>
      <c r="J87" s="306"/>
      <c r="K87" s="257">
        <f t="shared" si="7"/>
        <v>0</v>
      </c>
      <c r="L87" s="127">
        <f t="shared" si="8"/>
        <v>0</v>
      </c>
    </row>
    <row r="88" spans="1:12" ht="64.5" customHeight="1">
      <c r="A88" s="182"/>
      <c r="B88" s="182"/>
      <c r="C88" s="352" t="s">
        <v>189</v>
      </c>
      <c r="D88" s="307" t="s">
        <v>257</v>
      </c>
      <c r="E88" s="351"/>
      <c r="F88" s="362" t="s">
        <v>315</v>
      </c>
      <c r="G88" s="252">
        <v>0.21</v>
      </c>
      <c r="H88" s="263">
        <v>1</v>
      </c>
      <c r="I88" s="254">
        <f t="shared" si="6"/>
        <v>0.21</v>
      </c>
      <c r="J88" s="306"/>
      <c r="K88" s="257">
        <f t="shared" si="7"/>
        <v>0</v>
      </c>
      <c r="L88" s="127">
        <f t="shared" si="8"/>
        <v>0</v>
      </c>
    </row>
    <row r="89" spans="1:12" ht="64.5" customHeight="1">
      <c r="A89" s="182"/>
      <c r="B89" s="182"/>
      <c r="C89" s="353" t="s">
        <v>193</v>
      </c>
      <c r="D89" s="352" t="s">
        <v>194</v>
      </c>
      <c r="E89" s="351"/>
      <c r="F89" s="351"/>
      <c r="G89" s="188">
        <v>6</v>
      </c>
      <c r="H89" s="189">
        <v>1</v>
      </c>
      <c r="I89" s="190">
        <f t="shared" si="6"/>
        <v>6</v>
      </c>
      <c r="J89" s="211"/>
      <c r="K89" s="212">
        <f t="shared" si="7"/>
        <v>0</v>
      </c>
      <c r="L89" s="127">
        <f t="shared" si="8"/>
        <v>0</v>
      </c>
    </row>
    <row r="90" spans="1:12" ht="64.5" customHeight="1">
      <c r="A90" s="182"/>
      <c r="B90" s="182"/>
      <c r="C90" s="353" t="s">
        <v>195</v>
      </c>
      <c r="D90" s="350" t="s">
        <v>196</v>
      </c>
      <c r="E90" s="351"/>
      <c r="F90" s="351"/>
      <c r="G90" s="188">
        <v>5</v>
      </c>
      <c r="H90" s="189">
        <v>1</v>
      </c>
      <c r="I90" s="190">
        <f t="shared" si="6"/>
        <v>5</v>
      </c>
      <c r="J90" s="211"/>
      <c r="K90" s="212">
        <f t="shared" si="7"/>
        <v>0</v>
      </c>
      <c r="L90" s="127">
        <f t="shared" si="8"/>
        <v>0</v>
      </c>
    </row>
    <row r="91" spans="1:12" ht="69.75" customHeight="1">
      <c r="C91" s="419" t="s">
        <v>327</v>
      </c>
      <c r="D91" s="419"/>
      <c r="E91" s="419"/>
      <c r="F91" s="354"/>
      <c r="G91" s="192">
        <v>1131.27</v>
      </c>
      <c r="H91" s="193"/>
      <c r="I91" s="194">
        <f>SUM(I3:I90)</f>
        <v>1290.8699999999999</v>
      </c>
      <c r="J91" s="213"/>
      <c r="K91" s="214"/>
      <c r="L91" s="215">
        <f t="shared" si="8"/>
        <v>0</v>
      </c>
    </row>
    <row r="92" spans="1:12" ht="69.75" hidden="1" customHeight="1">
      <c r="C92" s="377" t="s">
        <v>199</v>
      </c>
      <c r="D92" s="377"/>
      <c r="E92" s="377"/>
      <c r="F92" s="250"/>
      <c r="G92" s="195"/>
      <c r="H92" s="196"/>
      <c r="I92" s="197">
        <v>1018.87</v>
      </c>
      <c r="J92" s="210"/>
      <c r="K92" s="138"/>
      <c r="L92" s="216"/>
    </row>
    <row r="93" spans="1:12" ht="69.75" hidden="1" customHeight="1">
      <c r="C93" s="377" t="s">
        <v>200</v>
      </c>
      <c r="D93" s="377"/>
      <c r="E93" s="377"/>
      <c r="F93" s="250"/>
      <c r="G93" s="195"/>
      <c r="H93" s="196"/>
      <c r="I93" s="197">
        <v>1035.07</v>
      </c>
      <c r="J93" s="210"/>
      <c r="K93" s="138"/>
      <c r="L93" s="216"/>
    </row>
    <row r="94" spans="1:12" ht="15.75">
      <c r="H94" s="247"/>
      <c r="I94" s="248">
        <f>I91/6.4</f>
        <v>201.69843749999998</v>
      </c>
      <c r="J94" s="249"/>
      <c r="K94" s="217"/>
    </row>
    <row r="95" spans="1:12" ht="45">
      <c r="H95" s="247" t="s">
        <v>217</v>
      </c>
      <c r="I95" s="248">
        <f>8+1.5</f>
        <v>9.5</v>
      </c>
      <c r="J95" s="249"/>
      <c r="K95" s="217"/>
    </row>
    <row r="96" spans="1:12" ht="15.75">
      <c r="H96" s="247" t="s">
        <v>218</v>
      </c>
      <c r="I96" s="248">
        <f>J96/750</f>
        <v>14.133333333333333</v>
      </c>
      <c r="J96" s="248">
        <v>10600</v>
      </c>
    </row>
    <row r="97" spans="8:10" ht="15.75">
      <c r="H97" s="247" t="s">
        <v>219</v>
      </c>
      <c r="I97" s="248">
        <f>I94*0.02</f>
        <v>4.0339687499999997</v>
      </c>
      <c r="J97" s="249"/>
    </row>
    <row r="98" spans="8:10" ht="15.75">
      <c r="H98" s="247"/>
      <c r="I98" s="248">
        <f>I94+I95+I96+I97</f>
        <v>229.36573958333332</v>
      </c>
      <c r="J98" s="249">
        <f>(I98-0.04*I98)*74</f>
        <v>16294.142139999998</v>
      </c>
    </row>
    <row r="99" spans="8:10" ht="30">
      <c r="H99" s="247" t="s">
        <v>220</v>
      </c>
      <c r="I99" s="248">
        <f>J99/600</f>
        <v>4.3650000000000002</v>
      </c>
      <c r="J99" s="248">
        <v>2619</v>
      </c>
    </row>
    <row r="100" spans="8:10" ht="15.75">
      <c r="H100" s="247"/>
      <c r="I100" s="248">
        <f>I98+I99</f>
        <v>233.73073958333333</v>
      </c>
      <c r="J100" s="249">
        <f>I100*0.2</f>
        <v>46.746147916666672</v>
      </c>
    </row>
    <row r="101" spans="8:10" ht="15.75">
      <c r="H101" s="247"/>
      <c r="I101" s="248">
        <f>I100*1.15</f>
        <v>268.79035052083333</v>
      </c>
      <c r="J101" s="249">
        <f>I101*1.15</f>
        <v>309.10890309895831</v>
      </c>
    </row>
    <row r="102" spans="8:10" ht="15.75">
      <c r="H102" s="247"/>
      <c r="I102" s="248">
        <f>I101*1.2</f>
        <v>322.54842062500001</v>
      </c>
      <c r="J102" s="249">
        <f>J101+J100</f>
        <v>355.85505101562501</v>
      </c>
    </row>
    <row r="103" spans="8:10" ht="15.75">
      <c r="H103" s="247" t="s">
        <v>221</v>
      </c>
      <c r="I103" s="248">
        <f>I102*1.15</f>
        <v>370.93068371875</v>
      </c>
      <c r="J103" s="249">
        <f>J102-I100-J100</f>
        <v>75.378163515625005</v>
      </c>
    </row>
    <row r="104" spans="8:10" ht="15.75">
      <c r="H104" s="247" t="s">
        <v>222</v>
      </c>
      <c r="I104" s="248">
        <f>J102</f>
        <v>355.85505101562501</v>
      </c>
      <c r="J104" s="249">
        <f>J103*0.06</f>
        <v>4.5226898109375</v>
      </c>
    </row>
    <row r="105" spans="8:10" ht="15.75">
      <c r="H105" s="247"/>
      <c r="I105" s="248"/>
      <c r="J105" s="249">
        <f>J103-J104</f>
        <v>70.855473704687512</v>
      </c>
    </row>
    <row r="106" spans="8:10" ht="15.75"/>
    <row r="107" spans="8:10" ht="15.75"/>
    <row r="108" spans="8:10" ht="15.75"/>
    <row r="109" spans="8:10" ht="15.75"/>
    <row r="110" spans="8:10" ht="15.75"/>
    <row r="111" spans="8:10" ht="15.75"/>
    <row r="112" spans="8:10" ht="15.75"/>
    <row r="113" ht="15.75"/>
    <row r="114" ht="15.75"/>
    <row r="115" ht="15.75"/>
    <row r="116" ht="15.75"/>
    <row r="117" ht="15.75"/>
    <row r="118" ht="15.75"/>
    <row r="119" ht="15.75"/>
    <row r="120" ht="15.75"/>
    <row r="121" ht="15.75"/>
    <row r="122" ht="15.75"/>
    <row r="123" ht="15.75"/>
    <row r="124" ht="15.75"/>
    <row r="125" ht="15.75"/>
    <row r="126" ht="15.75"/>
    <row r="127" ht="15.75"/>
    <row r="128" ht="15.75"/>
    <row r="129" ht="15.75"/>
    <row r="130" ht="15.75"/>
    <row r="131" ht="15.75"/>
    <row r="132" ht="15.75"/>
    <row r="133" ht="15.75"/>
    <row r="134" ht="15.75"/>
    <row r="135" ht="15.75"/>
    <row r="136" ht="15.75"/>
    <row r="137" ht="15.75"/>
    <row r="138" ht="15.75"/>
    <row r="139" ht="15.75"/>
    <row r="140" ht="15.75"/>
    <row r="141" ht="15.75"/>
    <row r="142" ht="15.75"/>
    <row r="143" ht="15.75"/>
    <row r="144" ht="15.75"/>
    <row r="145" ht="15.75"/>
    <row r="146" ht="15.75"/>
    <row r="147" ht="15.75"/>
    <row r="148" ht="15.75"/>
    <row r="149" ht="15.75"/>
  </sheetData>
  <autoFilter ref="A2:J93" xr:uid="{00000000-0009-0000-0000-000006000000}"/>
  <mergeCells count="45">
    <mergeCell ref="C91:E91"/>
    <mergeCell ref="C92:E92"/>
    <mergeCell ref="C93:E93"/>
    <mergeCell ref="A32:A34"/>
    <mergeCell ref="A35:A38"/>
    <mergeCell ref="A39:A43"/>
    <mergeCell ref="A44:A45"/>
    <mergeCell ref="A47:A50"/>
    <mergeCell ref="A51:A54"/>
    <mergeCell ref="A57:A59"/>
    <mergeCell ref="A62:A69"/>
    <mergeCell ref="A74:A75"/>
    <mergeCell ref="B32:B34"/>
    <mergeCell ref="B35:B38"/>
    <mergeCell ref="B62:B69"/>
    <mergeCell ref="B74:B75"/>
    <mergeCell ref="C71:C72"/>
    <mergeCell ref="E1:E2"/>
    <mergeCell ref="E7:E9"/>
    <mergeCell ref="E11:E13"/>
    <mergeCell ref="E32:E34"/>
    <mergeCell ref="E35:E38"/>
    <mergeCell ref="D47:D48"/>
    <mergeCell ref="C47:C48"/>
    <mergeCell ref="A1:B1"/>
    <mergeCell ref="C1:D1"/>
    <mergeCell ref="G1:G2"/>
    <mergeCell ref="G60:G61"/>
    <mergeCell ref="G64:G66"/>
    <mergeCell ref="B39:B43"/>
    <mergeCell ref="B44:B45"/>
    <mergeCell ref="B47:B50"/>
    <mergeCell ref="B51:B54"/>
    <mergeCell ref="B57:B59"/>
    <mergeCell ref="G47:G50"/>
    <mergeCell ref="H1:H2"/>
    <mergeCell ref="H60:H61"/>
    <mergeCell ref="H64:H66"/>
    <mergeCell ref="L1:L2"/>
    <mergeCell ref="I1:I2"/>
    <mergeCell ref="I60:I61"/>
    <mergeCell ref="I64:I66"/>
    <mergeCell ref="J1:J2"/>
    <mergeCell ref="K1:K2"/>
    <mergeCell ref="H47:H50"/>
  </mergeCells>
  <pageMargins left="0.69930555555555596" right="0.69930555555555596" top="0.75" bottom="0.75" header="0.3" footer="0.3"/>
  <pageSetup paperSize="9" scale="41" fitToHeight="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025DD-516D-4E8F-A5E2-2F1F7693114E}">
  <dimension ref="A1"/>
  <sheetViews>
    <sheetView workbookViewId="0">
      <selection sqref="A1:XFD1048576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AGB 10-13-18DY 20-24DY(NEW)</vt:lpstr>
      <vt:lpstr>AGB 18DL(BASED ON BODY DY)(NEW)</vt:lpstr>
      <vt:lpstr>GRAND-18FF(NEW)</vt:lpstr>
      <vt:lpstr>GRAND-22F(NEW)</vt:lpstr>
      <vt:lpstr>AGB 30DL(NEW)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Nursultan</cp:lastModifiedBy>
  <dcterms:created xsi:type="dcterms:W3CDTF">2015-06-05T18:19:00Z</dcterms:created>
  <dcterms:modified xsi:type="dcterms:W3CDTF">2021-10-07T10:31:13Z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2052-11.8.2.8053</vt:lpwstr>
  </property>
</Properties>
</file>